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 izvještaji MINISTARSTVO\"/>
    </mc:Choice>
  </mc:AlternateContent>
  <xr:revisionPtr revIDLastSave="0" documentId="13_ncr:1_{0685C1CA-8E54-4FFD-A83E-3B49C89070D7}" xr6:coauthVersionLast="47" xr6:coauthVersionMax="47" xr10:uidLastSave="{00000000-0000-0000-0000-000000000000}"/>
  <bookViews>
    <workbookView xWindow="975" yWindow="0" windowWidth="24225" windowHeight="1515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E324" i="9" s="1"/>
  <c r="B324" i="9" s="1"/>
  <c r="F324" i="9"/>
  <c r="H323" i="9"/>
  <c r="E323" i="9" s="1"/>
  <c r="G323" i="9"/>
  <c r="F323" i="9"/>
  <c r="B323" i="9"/>
  <c r="H322" i="9"/>
  <c r="E322" i="9" s="1"/>
  <c r="B322" i="9" s="1"/>
  <c r="G322" i="9"/>
  <c r="F322" i="9"/>
  <c r="H321" i="9"/>
  <c r="G321" i="9"/>
  <c r="E321" i="9" s="1"/>
  <c r="F321" i="9"/>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F289" i="9" s="1"/>
  <c r="L289" i="9"/>
  <c r="E289" i="9"/>
  <c r="B289" i="9"/>
  <c r="M288" i="9"/>
  <c r="L288" i="9"/>
  <c r="F288" i="9"/>
  <c r="E288" i="9"/>
  <c r="B288" i="9" s="1"/>
  <c r="M287" i="9"/>
  <c r="L287" i="9"/>
  <c r="F287" i="9" s="1"/>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F282" i="9" s="1"/>
  <c r="B282" i="9" s="1"/>
  <c r="E282" i="9"/>
  <c r="M281" i="9"/>
  <c r="F281" i="9" s="1"/>
  <c r="L281" i="9"/>
  <c r="E281" i="9"/>
  <c r="B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F273" i="9" s="1"/>
  <c r="L273" i="9"/>
  <c r="E273" i="9"/>
  <c r="B273" i="9"/>
  <c r="M272" i="9"/>
  <c r="L272" i="9"/>
  <c r="F272" i="9"/>
  <c r="E272" i="9"/>
  <c r="B272" i="9" s="1"/>
  <c r="M271" i="9"/>
  <c r="L271" i="9"/>
  <c r="F271" i="9" s="1"/>
  <c r="B271" i="9" s="1"/>
  <c r="E271" i="9"/>
  <c r="M270" i="9"/>
  <c r="L270" i="9"/>
  <c r="F270" i="9" s="1"/>
  <c r="B270" i="9" s="1"/>
  <c r="E270" i="9"/>
  <c r="M269" i="9"/>
  <c r="F269" i="9" s="1"/>
  <c r="L269" i="9"/>
  <c r="E269" i="9"/>
  <c r="B269" i="9"/>
  <c r="M268" i="9"/>
  <c r="L268" i="9"/>
  <c r="F268" i="9"/>
  <c r="E268" i="9"/>
  <c r="B268" i="9" s="1"/>
  <c r="M267" i="9"/>
  <c r="L267" i="9"/>
  <c r="F267" i="9" s="1"/>
  <c r="B267" i="9" s="1"/>
  <c r="E267" i="9"/>
  <c r="M266" i="9"/>
  <c r="L266" i="9"/>
  <c r="F266" i="9" s="1"/>
  <c r="B266" i="9" s="1"/>
  <c r="E266" i="9"/>
  <c r="M265" i="9"/>
  <c r="F265" i="9" s="1"/>
  <c r="L265" i="9"/>
  <c r="E265" i="9"/>
  <c r="B265" i="9"/>
  <c r="M264" i="9"/>
  <c r="L264" i="9"/>
  <c r="F264" i="9"/>
  <c r="E264" i="9"/>
  <c r="B264" i="9" s="1"/>
  <c r="M263" i="9"/>
  <c r="L263" i="9"/>
  <c r="F263" i="9" s="1"/>
  <c r="B263" i="9" s="1"/>
  <c r="E263" i="9"/>
  <c r="M262" i="9"/>
  <c r="L262" i="9"/>
  <c r="F262" i="9" s="1"/>
  <c r="B262" i="9" s="1"/>
  <c r="E262" i="9"/>
  <c r="M261" i="9"/>
  <c r="F261" i="9" s="1"/>
  <c r="L261" i="9"/>
  <c r="E261" i="9"/>
  <c r="B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F247" i="9" s="1"/>
  <c r="B247" i="9" s="1"/>
  <c r="E247" i="9"/>
  <c r="M246" i="9"/>
  <c r="L246" i="9"/>
  <c r="F246" i="9" s="1"/>
  <c r="B246" i="9" s="1"/>
  <c r="E246" i="9"/>
  <c r="M245" i="9"/>
  <c r="F245" i="9" s="1"/>
  <c r="L245" i="9"/>
  <c r="E245" i="9"/>
  <c r="B245" i="9"/>
  <c r="M244" i="9"/>
  <c r="L244" i="9"/>
  <c r="F244" i="9"/>
  <c r="E244" i="9"/>
  <c r="M243" i="9"/>
  <c r="L243" i="9"/>
  <c r="F243" i="9" s="1"/>
  <c r="B243" i="9" s="1"/>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L236" i="9"/>
  <c r="E236" i="9"/>
  <c r="M235" i="9"/>
  <c r="L235" i="9"/>
  <c r="F235" i="9" s="1"/>
  <c r="B235" i="9" s="1"/>
  <c r="E235" i="9"/>
  <c r="M234" i="9"/>
  <c r="L234" i="9"/>
  <c r="F234" i="9" s="1"/>
  <c r="B234" i="9" s="1"/>
  <c r="E234" i="9"/>
  <c r="M233" i="9"/>
  <c r="F233" i="9" s="1"/>
  <c r="L233" i="9"/>
  <c r="E233" i="9"/>
  <c r="B233" i="9"/>
  <c r="M232" i="9"/>
  <c r="L232" i="9"/>
  <c r="F232" i="9"/>
  <c r="E232" i="9"/>
  <c r="B232" i="9" s="1"/>
  <c r="M231" i="9"/>
  <c r="L231" i="9"/>
  <c r="F231" i="9" s="1"/>
  <c r="B231" i="9" s="1"/>
  <c r="E231" i="9"/>
  <c r="M230" i="9"/>
  <c r="L230" i="9"/>
  <c r="F230" i="9" s="1"/>
  <c r="E230" i="9"/>
  <c r="B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B171" i="9" s="1"/>
  <c r="F171" i="9"/>
  <c r="H170" i="9"/>
  <c r="E170" i="9" s="1"/>
  <c r="G170" i="9"/>
  <c r="F170" i="9"/>
  <c r="B170" i="9" s="1"/>
  <c r="H169" i="9"/>
  <c r="G169" i="9"/>
  <c r="E169" i="9" s="1"/>
  <c r="B169" i="9" s="1"/>
  <c r="F169" i="9"/>
  <c r="H168" i="9"/>
  <c r="G168" i="9"/>
  <c r="E168" i="9" s="1"/>
  <c r="F168" i="9"/>
  <c r="H167" i="9"/>
  <c r="G167" i="9"/>
  <c r="E167" i="9" s="1"/>
  <c r="B167" i="9" s="1"/>
  <c r="F167" i="9"/>
  <c r="H166" i="9"/>
  <c r="E166" i="9" s="1"/>
  <c r="G166" i="9"/>
  <c r="F166" i="9"/>
  <c r="B166" i="9" s="1"/>
  <c r="H165" i="9"/>
  <c r="G165" i="9"/>
  <c r="E165" i="9" s="1"/>
  <c r="B165" i="9" s="1"/>
  <c r="F165" i="9"/>
  <c r="H164" i="9"/>
  <c r="G164" i="9"/>
  <c r="E164" i="9" s="1"/>
  <c r="F164" i="9"/>
  <c r="H163" i="9"/>
  <c r="G163" i="9"/>
  <c r="E163" i="9" s="1"/>
  <c r="B163" i="9" s="1"/>
  <c r="F163" i="9"/>
  <c r="H162" i="9"/>
  <c r="E162" i="9" s="1"/>
  <c r="G162" i="9"/>
  <c r="F162" i="9"/>
  <c r="B162" i="9" s="1"/>
  <c r="H161" i="9"/>
  <c r="G161" i="9"/>
  <c r="E161" i="9" s="1"/>
  <c r="B161" i="9" s="1"/>
  <c r="F161" i="9"/>
  <c r="H160" i="9"/>
  <c r="G160" i="9"/>
  <c r="E160" i="9" s="1"/>
  <c r="F160" i="9"/>
  <c r="H159" i="9"/>
  <c r="G159" i="9"/>
  <c r="E159" i="9" s="1"/>
  <c r="B159" i="9" s="1"/>
  <c r="F159" i="9"/>
  <c r="H158" i="9"/>
  <c r="E158" i="9" s="1"/>
  <c r="G158" i="9"/>
  <c r="F158" i="9"/>
  <c r="B158" i="9" s="1"/>
  <c r="H157" i="9"/>
  <c r="G157" i="9"/>
  <c r="E157" i="9" s="1"/>
  <c r="B157" i="9" s="1"/>
  <c r="F157" i="9"/>
  <c r="F156" i="9"/>
  <c r="H155" i="9"/>
  <c r="G155" i="9"/>
  <c r="F155" i="9"/>
  <c r="E155" i="9"/>
  <c r="B155" i="9" s="1"/>
  <c r="H154" i="9"/>
  <c r="E154" i="9" s="1"/>
  <c r="G154" i="9"/>
  <c r="F154" i="9"/>
  <c r="B154" i="9"/>
  <c r="H153" i="9"/>
  <c r="G153" i="9"/>
  <c r="F153" i="9"/>
  <c r="E153" i="9"/>
  <c r="B153" i="9" s="1"/>
  <c r="H152" i="9"/>
  <c r="G152" i="9"/>
  <c r="F152" i="9"/>
  <c r="H151" i="9"/>
  <c r="G151" i="9"/>
  <c r="F151" i="9"/>
  <c r="E151" i="9"/>
  <c r="B151" i="9" s="1"/>
  <c r="H150" i="9"/>
  <c r="E150" i="9" s="1"/>
  <c r="G150" i="9"/>
  <c r="F150" i="9"/>
  <c r="B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B135" i="9" s="1"/>
  <c r="F135" i="9"/>
  <c r="H134" i="9"/>
  <c r="E134" i="9" s="1"/>
  <c r="G134" i="9"/>
  <c r="F134" i="9"/>
  <c r="B134" i="9"/>
  <c r="H133" i="9"/>
  <c r="G133" i="9"/>
  <c r="F133" i="9"/>
  <c r="E133" i="9"/>
  <c r="B133" i="9" s="1"/>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G57" i="9"/>
  <c r="F57" i="9"/>
  <c r="B57" i="9"/>
  <c r="H56" i="9"/>
  <c r="E56" i="9" s="1"/>
  <c r="B56" i="9" s="1"/>
  <c r="G56" i="9"/>
  <c r="F56" i="9"/>
  <c r="H55" i="9"/>
  <c r="G55" i="9"/>
  <c r="F55" i="9"/>
  <c r="H54" i="9"/>
  <c r="G54" i="9"/>
  <c r="E54" i="9" s="1"/>
  <c r="B54" i="9" s="1"/>
  <c r="F54" i="9"/>
  <c r="H53" i="9"/>
  <c r="E53" i="9" s="1"/>
  <c r="G53" i="9"/>
  <c r="F53" i="9"/>
  <c r="B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F38" i="9"/>
  <c r="H37" i="9"/>
  <c r="G37" i="9"/>
  <c r="F37" i="9"/>
  <c r="H36" i="9"/>
  <c r="G36" i="9"/>
  <c r="F36" i="9"/>
  <c r="H35" i="9"/>
  <c r="G35" i="9"/>
  <c r="E35" i="9" s="1"/>
  <c r="B35" i="9" s="1"/>
  <c r="F35" i="9"/>
  <c r="H34" i="9"/>
  <c r="G34" i="9"/>
  <c r="F34" i="9"/>
  <c r="H33" i="9"/>
  <c r="E33" i="9" s="1"/>
  <c r="G33" i="9"/>
  <c r="F33" i="9"/>
  <c r="B33" i="9"/>
  <c r="H32" i="9"/>
  <c r="E32" i="9" s="1"/>
  <c r="B32" i="9" s="1"/>
  <c r="G32" i="9"/>
  <c r="F32" i="9"/>
  <c r="H31" i="9"/>
  <c r="G31" i="9"/>
  <c r="E31" i="9" s="1"/>
  <c r="B31" i="9" s="1"/>
  <c r="F31" i="9"/>
  <c r="H30" i="9"/>
  <c r="G30" i="9"/>
  <c r="E30" i="9" s="1"/>
  <c r="B30" i="9" s="1"/>
  <c r="F30" i="9"/>
  <c r="H29" i="9"/>
  <c r="E29" i="9" s="1"/>
  <c r="G29" i="9"/>
  <c r="F29" i="9"/>
  <c r="B29" i="9"/>
  <c r="H28" i="9"/>
  <c r="G28" i="9"/>
  <c r="F28" i="9"/>
  <c r="E28" i="9"/>
  <c r="B28" i="9" s="1"/>
  <c r="H27" i="9"/>
  <c r="G27" i="9"/>
  <c r="E27" i="9" s="1"/>
  <c r="B27" i="9" s="1"/>
  <c r="F27" i="9"/>
  <c r="H26" i="9"/>
  <c r="G26" i="9"/>
  <c r="F26" i="9"/>
  <c r="H25" i="9"/>
  <c r="G25" i="9"/>
  <c r="F25" i="9"/>
  <c r="E25" i="9"/>
  <c r="B25" i="9" s="1"/>
  <c r="F24" i="9"/>
  <c r="F4" i="9"/>
  <c r="O3" i="9"/>
  <c r="G296" i="9" s="1"/>
  <c r="I3" i="9"/>
  <c r="H3" i="9"/>
  <c r="G3" i="9"/>
  <c r="D104" i="8"/>
  <c r="C1681" i="1" s="1"/>
  <c r="H1681" i="1" s="1"/>
  <c r="D97" i="8"/>
  <c r="D92" i="8"/>
  <c r="D87" i="8"/>
  <c r="D82" i="8"/>
  <c r="C1659" i="1" s="1"/>
  <c r="H1659" i="1" s="1"/>
  <c r="D77" i="8"/>
  <c r="D72" i="8"/>
  <c r="D67" i="8"/>
  <c r="D62" i="8"/>
  <c r="D57" i="8"/>
  <c r="D52" i="8"/>
  <c r="D46" i="8"/>
  <c r="D37" i="8"/>
  <c r="D27" i="8"/>
  <c r="D25" i="8" s="1"/>
  <c r="C1602" i="1" s="1"/>
  <c r="D18" i="8"/>
  <c r="D8" i="8"/>
  <c r="E44" i="7"/>
  <c r="D44" i="7"/>
  <c r="E39" i="7"/>
  <c r="D39" i="7"/>
  <c r="D38" i="7" s="1"/>
  <c r="H35" i="3" s="1"/>
  <c r="E38" i="7"/>
  <c r="E30" i="7"/>
  <c r="D1563" i="1" s="1"/>
  <c r="D30" i="7"/>
  <c r="E23" i="7"/>
  <c r="D1556" i="1" s="1"/>
  <c r="D23" i="7"/>
  <c r="D22" i="7"/>
  <c r="H34" i="3" s="1"/>
  <c r="E14" i="7"/>
  <c r="D14" i="7"/>
  <c r="E7" i="7"/>
  <c r="E6" i="7" s="1"/>
  <c r="D1539" i="1"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124"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E70" i="5" s="1"/>
  <c r="D1075" i="1" s="1"/>
  <c r="D71" i="5"/>
  <c r="D70" i="5"/>
  <c r="F68"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D629" i="4" s="1"/>
  <c r="F632" i="4"/>
  <c r="F631" i="4"/>
  <c r="F630" i="4"/>
  <c r="E630" i="4"/>
  <c r="D630" i="4"/>
  <c r="F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7" i="4"/>
  <c r="D597" i="4"/>
  <c r="F596" i="4"/>
  <c r="F595" i="4"/>
  <c r="E594" i="4"/>
  <c r="E584" i="4" s="1"/>
  <c r="D594" i="4"/>
  <c r="F594" i="4" s="1"/>
  <c r="F593" i="4"/>
  <c r="F592" i="4"/>
  <c r="F591" i="4"/>
  <c r="E591" i="4"/>
  <c r="D591" i="4"/>
  <c r="F590" i="4"/>
  <c r="F589" i="4"/>
  <c r="E589" i="4"/>
  <c r="D589" i="4"/>
  <c r="F588" i="4"/>
  <c r="F587" i="4"/>
  <c r="F586" i="4"/>
  <c r="E585" i="4"/>
  <c r="D585" i="4"/>
  <c r="F583" i="4"/>
  <c r="F582" i="4"/>
  <c r="F581" i="4"/>
  <c r="E581" i="4"/>
  <c r="D581" i="4"/>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F532" i="4"/>
  <c r="E532" i="4"/>
  <c r="D532" i="4"/>
  <c r="F531" i="4"/>
  <c r="F530" i="4"/>
  <c r="F529"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1" i="4"/>
  <c r="D491" i="4"/>
  <c r="F490" i="4"/>
  <c r="F489" i="4"/>
  <c r="E488" i="4"/>
  <c r="D482" i="1" s="1"/>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C439" i="1" s="1"/>
  <c r="F444" i="4"/>
  <c r="F443" i="4"/>
  <c r="F442" i="4"/>
  <c r="F441" i="4"/>
  <c r="E440" i="4"/>
  <c r="D440" i="4"/>
  <c r="F440" i="4" s="1"/>
  <c r="F439" i="4"/>
  <c r="F438" i="4"/>
  <c r="F437" i="4"/>
  <c r="E437" i="4"/>
  <c r="D437" i="4"/>
  <c r="F436" i="4"/>
  <c r="F435" i="4"/>
  <c r="F434" i="4"/>
  <c r="F433" i="4"/>
  <c r="E432" i="4"/>
  <c r="E431" i="4" s="1"/>
  <c r="D432" i="4"/>
  <c r="F432" i="4" s="1"/>
  <c r="F428" i="4"/>
  <c r="E428" i="4"/>
  <c r="D428" i="4"/>
  <c r="E427" i="4"/>
  <c r="E648" i="4" s="1"/>
  <c r="D642" i="1" s="1"/>
  <c r="D427" i="4"/>
  <c r="E426" i="4"/>
  <c r="D426" i="4"/>
  <c r="F421" i="4"/>
  <c r="F420" i="4"/>
  <c r="F419" i="4"/>
  <c r="F416" i="4"/>
  <c r="F415" i="4"/>
  <c r="F414" i="4"/>
  <c r="F413" i="4"/>
  <c r="F412" i="4"/>
  <c r="E412" i="4"/>
  <c r="D412" i="4"/>
  <c r="F411" i="4"/>
  <c r="F410" i="4"/>
  <c r="E410" i="4"/>
  <c r="D410" i="4"/>
  <c r="F409" i="4"/>
  <c r="F408" i="4"/>
  <c r="E407" i="4"/>
  <c r="E406" i="4" s="1"/>
  <c r="D407" i="4"/>
  <c r="F407" i="4" s="1"/>
  <c r="F406" i="4"/>
  <c r="D406" i="4"/>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F374" i="4" s="1"/>
  <c r="D374" i="4"/>
  <c r="E373" i="4"/>
  <c r="D368" i="1" s="1"/>
  <c r="F372" i="4"/>
  <c r="F371" i="4"/>
  <c r="F370" i="4"/>
  <c r="F369" i="4"/>
  <c r="F368" i="4"/>
  <c r="F367" i="4"/>
  <c r="E366" i="4"/>
  <c r="D366" i="4"/>
  <c r="F366" i="4" s="1"/>
  <c r="F365" i="4"/>
  <c r="F364" i="4"/>
  <c r="F363" i="4"/>
  <c r="F362" i="4"/>
  <c r="E362" i="4"/>
  <c r="D362" i="4"/>
  <c r="E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D316" i="1"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8" i="4" s="1"/>
  <c r="F277" i="4"/>
  <c r="F276" i="4"/>
  <c r="F275" i="4"/>
  <c r="F274" i="4"/>
  <c r="E274" i="4"/>
  <c r="D274" i="4"/>
  <c r="F273" i="4"/>
  <c r="D273" i="4"/>
  <c r="F272" i="4"/>
  <c r="F271" i="4"/>
  <c r="F270" i="4"/>
  <c r="F269" i="4"/>
  <c r="E269" i="4"/>
  <c r="D269" i="4"/>
  <c r="F268" i="4"/>
  <c r="F267" i="4"/>
  <c r="F266" i="4"/>
  <c r="F265" i="4"/>
  <c r="F264" i="4"/>
  <c r="F263" i="4"/>
  <c r="E263" i="4"/>
  <c r="D263" i="4"/>
  <c r="D262" i="4" s="1"/>
  <c r="F262" i="4" s="1"/>
  <c r="E262" i="4"/>
  <c r="D258" i="1" s="1"/>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F135" i="4"/>
  <c r="E135" i="4"/>
  <c r="E134" i="4" s="1"/>
  <c r="D130" i="1" s="1"/>
  <c r="D135" i="4"/>
  <c r="D134" i="4" s="1"/>
  <c r="F133" i="4"/>
  <c r="F132" i="4"/>
  <c r="F131" i="4"/>
  <c r="F130" i="4"/>
  <c r="F129" i="4"/>
  <c r="E129" i="4"/>
  <c r="D129" i="4"/>
  <c r="F128" i="4"/>
  <c r="F127" i="4"/>
  <c r="E126" i="4"/>
  <c r="D126" i="4"/>
  <c r="D125" i="4"/>
  <c r="C121" i="1"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1" i="4"/>
  <c r="F80" i="4"/>
  <c r="F79" i="4"/>
  <c r="F78" i="4"/>
  <c r="E77" i="4"/>
  <c r="D77" i="4"/>
  <c r="C73" i="1"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H1683" i="1" s="1"/>
  <c r="C1682" i="1"/>
  <c r="G1682" i="1" s="1"/>
  <c r="G1681" i="1"/>
  <c r="H1680" i="1"/>
  <c r="C1680" i="1"/>
  <c r="G1680" i="1" s="1"/>
  <c r="G1679" i="1"/>
  <c r="C1679" i="1"/>
  <c r="H1679" i="1" s="1"/>
  <c r="H1678" i="1"/>
  <c r="C1678" i="1"/>
  <c r="G1678" i="1" s="1"/>
  <c r="H1677" i="1"/>
  <c r="G1677" i="1"/>
  <c r="C1677" i="1"/>
  <c r="C1676" i="1"/>
  <c r="G1676" i="1" s="1"/>
  <c r="G1675" i="1"/>
  <c r="C1675" i="1"/>
  <c r="H1675" i="1" s="1"/>
  <c r="C1674" i="1"/>
  <c r="G1674" i="1" s="1"/>
  <c r="H1673" i="1"/>
  <c r="G1673" i="1"/>
  <c r="C1673" i="1"/>
  <c r="H1672" i="1"/>
  <c r="C1672" i="1"/>
  <c r="G1672" i="1" s="1"/>
  <c r="G1671" i="1"/>
  <c r="C1671" i="1"/>
  <c r="H1671" i="1" s="1"/>
  <c r="C1670" i="1"/>
  <c r="G1670" i="1" s="1"/>
  <c r="H1669" i="1"/>
  <c r="C1669" i="1"/>
  <c r="G1669" i="1" s="1"/>
  <c r="C1668" i="1"/>
  <c r="G1667" i="1"/>
  <c r="C1667" i="1"/>
  <c r="H1667" i="1" s="1"/>
  <c r="C1666" i="1"/>
  <c r="H1665" i="1"/>
  <c r="G1665" i="1"/>
  <c r="C1665" i="1"/>
  <c r="H1664" i="1"/>
  <c r="C1664" i="1"/>
  <c r="G1664" i="1" s="1"/>
  <c r="G1663" i="1"/>
  <c r="C1663" i="1"/>
  <c r="H1663" i="1" s="1"/>
  <c r="H1662" i="1"/>
  <c r="C1662" i="1"/>
  <c r="G1662" i="1" s="1"/>
  <c r="H1661" i="1"/>
  <c r="G1661" i="1"/>
  <c r="C1661" i="1"/>
  <c r="C1660" i="1"/>
  <c r="G1660" i="1" s="1"/>
  <c r="G1659" i="1"/>
  <c r="H1658" i="1"/>
  <c r="C1658" i="1"/>
  <c r="G1658" i="1" s="1"/>
  <c r="H1657" i="1"/>
  <c r="G1657" i="1"/>
  <c r="C1657" i="1"/>
  <c r="H1656" i="1"/>
  <c r="G1656" i="1"/>
  <c r="C1656" i="1"/>
  <c r="G1655" i="1"/>
  <c r="C1655" i="1"/>
  <c r="H1655" i="1" s="1"/>
  <c r="H1654" i="1"/>
  <c r="C1654" i="1"/>
  <c r="G1654" i="1" s="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G1636" i="1"/>
  <c r="C1636" i="1"/>
  <c r="H1636" i="1" s="1"/>
  <c r="C1635" i="1"/>
  <c r="H1635" i="1" s="1"/>
  <c r="C1634" i="1"/>
  <c r="G1634" i="1" s="1"/>
  <c r="H1633" i="1"/>
  <c r="G1633" i="1"/>
  <c r="C1633" i="1"/>
  <c r="H1632" i="1"/>
  <c r="G1632" i="1"/>
  <c r="C1632" i="1"/>
  <c r="G1631" i="1"/>
  <c r="C1631" i="1"/>
  <c r="H1631" i="1" s="1"/>
  <c r="H1630" i="1"/>
  <c r="C1630" i="1"/>
  <c r="G1630" i="1" s="1"/>
  <c r="H1629" i="1"/>
  <c r="G1629" i="1"/>
  <c r="C1629" i="1"/>
  <c r="G1627" i="1"/>
  <c r="C1627" i="1"/>
  <c r="H1627" i="1" s="1"/>
  <c r="H1626" i="1"/>
  <c r="C1626" i="1"/>
  <c r="G1626" i="1" s="1"/>
  <c r="H1625" i="1"/>
  <c r="G1625" i="1"/>
  <c r="C1625" i="1"/>
  <c r="H1624" i="1"/>
  <c r="G1624" i="1"/>
  <c r="C1624" i="1"/>
  <c r="G1623" i="1"/>
  <c r="C1623" i="1"/>
  <c r="H1623" i="1" s="1"/>
  <c r="C1620" i="1"/>
  <c r="C1619" i="1"/>
  <c r="H1619" i="1" s="1"/>
  <c r="C1618" i="1"/>
  <c r="C1617" i="1"/>
  <c r="H1617" i="1" s="1"/>
  <c r="H1616" i="1"/>
  <c r="C1616" i="1"/>
  <c r="G1616" i="1" s="1"/>
  <c r="C1615" i="1"/>
  <c r="C1614" i="1"/>
  <c r="G1614" i="1" s="1"/>
  <c r="G1613" i="1"/>
  <c r="C1613" i="1"/>
  <c r="H1613" i="1" s="1"/>
  <c r="C1612" i="1"/>
  <c r="G1611" i="1"/>
  <c r="C1611" i="1"/>
  <c r="H1611" i="1" s="1"/>
  <c r="C1610" i="1"/>
  <c r="G1610" i="1" s="1"/>
  <c r="G1609" i="1"/>
  <c r="C1609" i="1"/>
  <c r="H1609" i="1" s="1"/>
  <c r="C1608" i="1"/>
  <c r="H1607" i="1"/>
  <c r="G1607" i="1"/>
  <c r="C1607" i="1"/>
  <c r="H1606" i="1"/>
  <c r="C1606" i="1"/>
  <c r="G1606" i="1" s="1"/>
  <c r="G1605" i="1"/>
  <c r="C1605" i="1"/>
  <c r="H1605" i="1" s="1"/>
  <c r="H1603" i="1"/>
  <c r="G1603" i="1"/>
  <c r="C1603" i="1"/>
  <c r="G1601" i="1"/>
  <c r="C1601" i="1"/>
  <c r="H1601" i="1" s="1"/>
  <c r="C1600" i="1"/>
  <c r="H1599" i="1"/>
  <c r="G1599" i="1"/>
  <c r="C1599" i="1"/>
  <c r="C1598" i="1"/>
  <c r="G1598" i="1" s="1"/>
  <c r="G1597" i="1"/>
  <c r="C1597" i="1"/>
  <c r="H1597" i="1" s="1"/>
  <c r="C1596" i="1"/>
  <c r="C1595" i="1"/>
  <c r="H1595" i="1" s="1"/>
  <c r="H1594" i="1"/>
  <c r="C1594" i="1"/>
  <c r="G1594" i="1" s="1"/>
  <c r="G1593" i="1"/>
  <c r="C1593" i="1"/>
  <c r="H1593" i="1" s="1"/>
  <c r="C1592" i="1"/>
  <c r="H1591" i="1"/>
  <c r="G1591" i="1"/>
  <c r="C1591" i="1"/>
  <c r="H1590" i="1"/>
  <c r="C1590" i="1"/>
  <c r="G1590" i="1" s="1"/>
  <c r="G1589" i="1"/>
  <c r="C1589" i="1"/>
  <c r="H1589" i="1" s="1"/>
  <c r="C1588" i="1"/>
  <c r="H1587" i="1"/>
  <c r="C1587" i="1"/>
  <c r="G1587" i="1" s="1"/>
  <c r="C1586" i="1"/>
  <c r="G1586" i="1" s="1"/>
  <c r="C1585" i="1"/>
  <c r="H1585" i="1" s="1"/>
  <c r="C1584" i="1"/>
  <c r="H1582" i="1"/>
  <c r="C1582" i="1"/>
  <c r="D1581" i="1"/>
  <c r="C1581" i="1"/>
  <c r="G1580" i="1"/>
  <c r="D1580" i="1"/>
  <c r="C1580" i="1"/>
  <c r="H1580" i="1" s="1"/>
  <c r="D1579" i="1"/>
  <c r="C1579" i="1"/>
  <c r="G1578" i="1"/>
  <c r="I1578" i="1" s="1"/>
  <c r="D1578" i="1"/>
  <c r="C1578" i="1"/>
  <c r="H1578" i="1" s="1"/>
  <c r="G1577" i="1"/>
  <c r="D1577" i="1"/>
  <c r="C1577" i="1"/>
  <c r="H1577" i="1" s="1"/>
  <c r="D1576" i="1"/>
  <c r="C1576" i="1"/>
  <c r="G1575" i="1"/>
  <c r="I1575" i="1" s="1"/>
  <c r="D1575" i="1"/>
  <c r="C1575" i="1"/>
  <c r="H1575" i="1" s="1"/>
  <c r="D1574" i="1"/>
  <c r="C1574" i="1"/>
  <c r="G1573" i="1"/>
  <c r="D1573" i="1"/>
  <c r="C1573" i="1"/>
  <c r="H1573" i="1" s="1"/>
  <c r="G1572" i="1"/>
  <c r="D1572" i="1"/>
  <c r="C1572" i="1"/>
  <c r="H1572" i="1" s="1"/>
  <c r="G1571" i="1"/>
  <c r="D1571" i="1"/>
  <c r="C1571" i="1"/>
  <c r="H1571" i="1" s="1"/>
  <c r="D1570" i="1"/>
  <c r="C1570" i="1"/>
  <c r="G1569" i="1"/>
  <c r="D1569" i="1"/>
  <c r="C1569" i="1"/>
  <c r="D1568" i="1"/>
  <c r="C1568" i="1"/>
  <c r="G1567" i="1"/>
  <c r="I1567" i="1" s="1"/>
  <c r="D1567" i="1"/>
  <c r="C1567" i="1"/>
  <c r="H1567" i="1" s="1"/>
  <c r="D1566" i="1"/>
  <c r="C1566" i="1"/>
  <c r="G1565" i="1"/>
  <c r="D1565" i="1"/>
  <c r="C1565" i="1"/>
  <c r="H1565" i="1" s="1"/>
  <c r="D1564" i="1"/>
  <c r="C1564" i="1"/>
  <c r="C1563" i="1"/>
  <c r="G1562" i="1"/>
  <c r="D1562" i="1"/>
  <c r="C1562" i="1"/>
  <c r="H1562" i="1" s="1"/>
  <c r="D1561" i="1"/>
  <c r="C1561" i="1"/>
  <c r="G1560" i="1"/>
  <c r="I1560" i="1" s="1"/>
  <c r="D1560" i="1"/>
  <c r="C1560" i="1"/>
  <c r="H1560" i="1" s="1"/>
  <c r="D1559" i="1"/>
  <c r="C1559" i="1"/>
  <c r="D1558" i="1"/>
  <c r="G1558" i="1" s="1"/>
  <c r="C1558" i="1"/>
  <c r="D1557" i="1"/>
  <c r="C1557" i="1"/>
  <c r="C1556" i="1"/>
  <c r="C1555" i="1"/>
  <c r="G1554" i="1"/>
  <c r="I1554" i="1" s="1"/>
  <c r="D1554" i="1"/>
  <c r="C1554" i="1"/>
  <c r="H1554" i="1" s="1"/>
  <c r="D1553" i="1"/>
  <c r="C1553" i="1"/>
  <c r="G1552" i="1"/>
  <c r="D1552" i="1"/>
  <c r="C1552" i="1"/>
  <c r="H1552" i="1" s="1"/>
  <c r="D1551" i="1"/>
  <c r="C1551" i="1"/>
  <c r="D1550" i="1"/>
  <c r="C1550" i="1"/>
  <c r="D1549" i="1"/>
  <c r="C1549" i="1"/>
  <c r="D1548" i="1"/>
  <c r="C1548" i="1"/>
  <c r="H1547" i="1"/>
  <c r="D1547" i="1"/>
  <c r="G1547" i="1" s="1"/>
  <c r="C1547" i="1"/>
  <c r="J1547" i="1" s="1"/>
  <c r="J1546" i="1"/>
  <c r="H1546" i="1"/>
  <c r="D1546" i="1"/>
  <c r="C1546" i="1"/>
  <c r="G1546" i="1" s="1"/>
  <c r="J1545" i="1"/>
  <c r="H1545" i="1"/>
  <c r="D1545" i="1"/>
  <c r="G1545" i="1" s="1"/>
  <c r="C1545" i="1"/>
  <c r="J1544" i="1"/>
  <c r="H1544" i="1"/>
  <c r="D1544" i="1"/>
  <c r="C1544" i="1"/>
  <c r="G1544" i="1" s="1"/>
  <c r="J1543" i="1"/>
  <c r="H1543" i="1"/>
  <c r="D1543" i="1"/>
  <c r="G1543" i="1" s="1"/>
  <c r="C1543" i="1"/>
  <c r="J1542" i="1"/>
  <c r="H1542" i="1"/>
  <c r="D1542" i="1"/>
  <c r="C1542" i="1"/>
  <c r="J1541" i="1"/>
  <c r="D1541" i="1"/>
  <c r="G1541" i="1" s="1"/>
  <c r="C1541" i="1"/>
  <c r="D1540" i="1"/>
  <c r="G1540" i="1" s="1"/>
  <c r="C1540" i="1"/>
  <c r="C1539" i="1"/>
  <c r="C1538" i="1"/>
  <c r="D1536" i="1"/>
  <c r="C1536" i="1"/>
  <c r="D1535" i="1"/>
  <c r="G1535" i="1" s="1"/>
  <c r="C1535" i="1"/>
  <c r="H1534" i="1"/>
  <c r="D1534" i="1"/>
  <c r="G1534" i="1" s="1"/>
  <c r="C1534" i="1"/>
  <c r="D1533" i="1"/>
  <c r="G1533" i="1" s="1"/>
  <c r="C1533" i="1"/>
  <c r="D1532" i="1"/>
  <c r="C1532" i="1"/>
  <c r="D1531" i="1"/>
  <c r="G1531" i="1" s="1"/>
  <c r="C1531" i="1"/>
  <c r="H1530" i="1"/>
  <c r="D1530" i="1"/>
  <c r="G1530" i="1" s="1"/>
  <c r="C1530" i="1"/>
  <c r="D1529" i="1"/>
  <c r="G1529" i="1" s="1"/>
  <c r="C1529" i="1"/>
  <c r="D1528" i="1"/>
  <c r="C1528" i="1"/>
  <c r="D1527" i="1"/>
  <c r="G1527" i="1" s="1"/>
  <c r="C1527" i="1"/>
  <c r="H1526" i="1"/>
  <c r="D1526" i="1"/>
  <c r="G1526" i="1" s="1"/>
  <c r="C1526" i="1"/>
  <c r="D1525" i="1"/>
  <c r="D1524" i="1"/>
  <c r="G1524" i="1" s="1"/>
  <c r="C1524" i="1"/>
  <c r="H1523" i="1"/>
  <c r="D1523" i="1"/>
  <c r="G1523" i="1" s="1"/>
  <c r="C1523" i="1"/>
  <c r="H1522" i="1"/>
  <c r="D1522" i="1"/>
  <c r="G1522" i="1" s="1"/>
  <c r="C1522" i="1"/>
  <c r="D1521" i="1"/>
  <c r="C1521" i="1"/>
  <c r="D1520" i="1"/>
  <c r="G1520" i="1" s="1"/>
  <c r="C1520" i="1"/>
  <c r="H1519" i="1"/>
  <c r="D1519" i="1"/>
  <c r="G1519" i="1" s="1"/>
  <c r="C1519" i="1"/>
  <c r="D1518" i="1"/>
  <c r="G1518" i="1" s="1"/>
  <c r="C1518" i="1"/>
  <c r="D1517" i="1"/>
  <c r="C1517" i="1"/>
  <c r="D1516" i="1"/>
  <c r="G1516" i="1" s="1"/>
  <c r="C1516" i="1"/>
  <c r="H1515" i="1"/>
  <c r="D1515" i="1"/>
  <c r="G1515" i="1" s="1"/>
  <c r="C1515" i="1"/>
  <c r="H1514" i="1"/>
  <c r="D1514" i="1"/>
  <c r="G1514" i="1" s="1"/>
  <c r="C1514" i="1"/>
  <c r="D1513" i="1"/>
  <c r="C1513" i="1"/>
  <c r="D1512" i="1"/>
  <c r="G1512" i="1" s="1"/>
  <c r="C1512" i="1"/>
  <c r="H1511" i="1"/>
  <c r="D1511" i="1"/>
  <c r="G1511" i="1" s="1"/>
  <c r="C1511" i="1"/>
  <c r="D1510" i="1"/>
  <c r="D1509" i="1"/>
  <c r="G1509" i="1" s="1"/>
  <c r="C1509" i="1"/>
  <c r="H1508" i="1"/>
  <c r="D1508" i="1"/>
  <c r="G1508" i="1" s="1"/>
  <c r="C1508" i="1"/>
  <c r="D1507" i="1"/>
  <c r="G1507" i="1" s="1"/>
  <c r="C1507" i="1"/>
  <c r="D1506" i="1"/>
  <c r="C1506" i="1"/>
  <c r="D1505" i="1"/>
  <c r="G1505" i="1" s="1"/>
  <c r="C1505" i="1"/>
  <c r="H1504" i="1"/>
  <c r="D1504" i="1"/>
  <c r="G1504" i="1" s="1"/>
  <c r="C1504" i="1"/>
  <c r="D1503" i="1"/>
  <c r="G1503" i="1" s="1"/>
  <c r="C1503" i="1"/>
  <c r="D1502" i="1"/>
  <c r="C1502" i="1"/>
  <c r="D1501" i="1"/>
  <c r="G1501" i="1" s="1"/>
  <c r="C1501" i="1"/>
  <c r="D1500" i="1"/>
  <c r="G1500" i="1" s="1"/>
  <c r="C1500" i="1"/>
  <c r="D1499" i="1"/>
  <c r="G1499" i="1" s="1"/>
  <c r="C1499" i="1"/>
  <c r="D1498" i="1"/>
  <c r="C1498" i="1"/>
  <c r="D1497" i="1"/>
  <c r="G1497" i="1" s="1"/>
  <c r="C1497" i="1"/>
  <c r="H1496" i="1"/>
  <c r="D1496" i="1"/>
  <c r="G1496" i="1" s="1"/>
  <c r="C1496" i="1"/>
  <c r="D1495" i="1"/>
  <c r="G1495" i="1" s="1"/>
  <c r="C1495" i="1"/>
  <c r="D1494" i="1"/>
  <c r="C1494" i="1"/>
  <c r="D1493" i="1"/>
  <c r="G1493" i="1" s="1"/>
  <c r="C1493" i="1"/>
  <c r="H1492" i="1"/>
  <c r="D1492" i="1"/>
  <c r="G1492" i="1" s="1"/>
  <c r="C1492" i="1"/>
  <c r="D1491" i="1"/>
  <c r="G1491" i="1" s="1"/>
  <c r="C1491" i="1"/>
  <c r="D1490" i="1"/>
  <c r="C1490" i="1"/>
  <c r="D1489" i="1"/>
  <c r="G1489" i="1" s="1"/>
  <c r="C1489" i="1"/>
  <c r="H1488" i="1"/>
  <c r="D1488" i="1"/>
  <c r="G1488" i="1" s="1"/>
  <c r="C1488" i="1"/>
  <c r="D1487" i="1"/>
  <c r="G1487" i="1" s="1"/>
  <c r="C1487" i="1"/>
  <c r="D1486" i="1"/>
  <c r="C1486" i="1"/>
  <c r="D1485" i="1"/>
  <c r="D1484" i="1"/>
  <c r="G1484" i="1" s="1"/>
  <c r="C1484" i="1"/>
  <c r="D1483" i="1"/>
  <c r="C1483" i="1"/>
  <c r="D1482" i="1"/>
  <c r="G1482" i="1" s="1"/>
  <c r="C1482" i="1"/>
  <c r="H1481" i="1"/>
  <c r="D1481" i="1"/>
  <c r="G1481" i="1" s="1"/>
  <c r="C1481" i="1"/>
  <c r="D1480" i="1"/>
  <c r="G1480" i="1" s="1"/>
  <c r="C1480" i="1"/>
  <c r="D1479" i="1"/>
  <c r="C1479" i="1"/>
  <c r="D1478" i="1"/>
  <c r="G1478" i="1" s="1"/>
  <c r="C1478" i="1"/>
  <c r="H1477" i="1"/>
  <c r="D1477" i="1"/>
  <c r="G1477" i="1" s="1"/>
  <c r="C1477" i="1"/>
  <c r="D1476" i="1"/>
  <c r="G1476" i="1" s="1"/>
  <c r="C1476" i="1"/>
  <c r="D1475" i="1"/>
  <c r="C1475" i="1"/>
  <c r="D1474" i="1"/>
  <c r="G1474" i="1" s="1"/>
  <c r="C1474" i="1"/>
  <c r="H1473" i="1"/>
  <c r="D1473" i="1"/>
  <c r="G1473" i="1" s="1"/>
  <c r="C1473" i="1"/>
  <c r="D1472" i="1"/>
  <c r="G1472" i="1" s="1"/>
  <c r="C1472" i="1"/>
  <c r="D1471" i="1"/>
  <c r="C1471" i="1"/>
  <c r="D1470" i="1"/>
  <c r="G1470" i="1" s="1"/>
  <c r="C1470" i="1"/>
  <c r="H1469" i="1"/>
  <c r="D1469" i="1"/>
  <c r="G1469" i="1" s="1"/>
  <c r="C1469" i="1"/>
  <c r="D1468" i="1"/>
  <c r="G1468" i="1" s="1"/>
  <c r="C1468" i="1"/>
  <c r="D1467" i="1"/>
  <c r="C1467" i="1"/>
  <c r="D1466" i="1"/>
  <c r="G1466" i="1" s="1"/>
  <c r="C1466" i="1"/>
  <c r="H1465" i="1"/>
  <c r="D1465" i="1"/>
  <c r="G1465" i="1" s="1"/>
  <c r="C1465" i="1"/>
  <c r="D1464" i="1"/>
  <c r="G1464" i="1" s="1"/>
  <c r="C1464" i="1"/>
  <c r="D1463" i="1"/>
  <c r="C1463" i="1"/>
  <c r="D1462" i="1"/>
  <c r="G1462" i="1" s="1"/>
  <c r="C1462" i="1"/>
  <c r="H1461" i="1"/>
  <c r="D1461" i="1"/>
  <c r="G1461" i="1" s="1"/>
  <c r="C1461" i="1"/>
  <c r="D1460" i="1"/>
  <c r="G1460" i="1" s="1"/>
  <c r="C1460" i="1"/>
  <c r="D1459" i="1"/>
  <c r="C1459" i="1"/>
  <c r="D1458" i="1"/>
  <c r="G1458" i="1" s="1"/>
  <c r="C1458" i="1"/>
  <c r="H1457" i="1"/>
  <c r="D1457" i="1"/>
  <c r="G1457" i="1" s="1"/>
  <c r="C1457" i="1"/>
  <c r="D1456" i="1"/>
  <c r="G1456" i="1" s="1"/>
  <c r="C1456" i="1"/>
  <c r="D1455" i="1"/>
  <c r="C1455" i="1"/>
  <c r="D1454" i="1"/>
  <c r="G1454" i="1" s="1"/>
  <c r="C1454" i="1"/>
  <c r="H1453" i="1"/>
  <c r="D1453" i="1"/>
  <c r="G1453" i="1" s="1"/>
  <c r="C1453" i="1"/>
  <c r="D1452" i="1"/>
  <c r="G1452" i="1" s="1"/>
  <c r="C1452" i="1"/>
  <c r="D1451" i="1"/>
  <c r="C1451" i="1"/>
  <c r="D1450" i="1"/>
  <c r="G1450" i="1" s="1"/>
  <c r="C1450" i="1"/>
  <c r="H1449" i="1"/>
  <c r="D1449" i="1"/>
  <c r="G1449" i="1" s="1"/>
  <c r="C1449" i="1"/>
  <c r="D1448" i="1"/>
  <c r="G1448" i="1" s="1"/>
  <c r="C1448" i="1"/>
  <c r="D1447" i="1"/>
  <c r="C1447" i="1"/>
  <c r="D1446" i="1"/>
  <c r="G1446" i="1" s="1"/>
  <c r="C1446" i="1"/>
  <c r="H1445" i="1"/>
  <c r="D1445" i="1"/>
  <c r="G1445" i="1" s="1"/>
  <c r="C1445" i="1"/>
  <c r="D1444" i="1"/>
  <c r="G1444" i="1" s="1"/>
  <c r="C1444" i="1"/>
  <c r="D1443" i="1"/>
  <c r="C1443" i="1"/>
  <c r="D1442" i="1"/>
  <c r="G1442" i="1" s="1"/>
  <c r="C1442" i="1"/>
  <c r="H1441" i="1"/>
  <c r="D1441" i="1"/>
  <c r="G1441" i="1" s="1"/>
  <c r="C1441" i="1"/>
  <c r="D1440" i="1"/>
  <c r="G1440" i="1" s="1"/>
  <c r="C1440" i="1"/>
  <c r="D1439" i="1"/>
  <c r="C1439" i="1"/>
  <c r="D1438" i="1"/>
  <c r="G1438" i="1" s="1"/>
  <c r="C1438" i="1"/>
  <c r="H1437" i="1"/>
  <c r="D1437" i="1"/>
  <c r="G1437" i="1" s="1"/>
  <c r="C1437" i="1"/>
  <c r="D1436" i="1"/>
  <c r="G1436" i="1" s="1"/>
  <c r="C1436" i="1"/>
  <c r="D1435" i="1"/>
  <c r="C1435" i="1"/>
  <c r="D1434" i="1"/>
  <c r="G1434" i="1" s="1"/>
  <c r="C1434" i="1"/>
  <c r="H1433" i="1"/>
  <c r="D1433" i="1"/>
  <c r="G1433" i="1" s="1"/>
  <c r="C1433" i="1"/>
  <c r="D1432" i="1"/>
  <c r="G1432" i="1" s="1"/>
  <c r="C1432" i="1"/>
  <c r="H1430" i="1"/>
  <c r="D1430" i="1"/>
  <c r="G1430" i="1" s="1"/>
  <c r="C1430" i="1"/>
  <c r="D1429" i="1"/>
  <c r="G1429" i="1" s="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H1383" i="1" s="1"/>
  <c r="C1383" i="1"/>
  <c r="D1382" i="1"/>
  <c r="H1382" i="1" s="1"/>
  <c r="C1382" i="1"/>
  <c r="D1381" i="1"/>
  <c r="H1381" i="1" s="1"/>
  <c r="C1381" i="1"/>
  <c r="G1380" i="1"/>
  <c r="D1380" i="1"/>
  <c r="H1380" i="1" s="1"/>
  <c r="C1380" i="1"/>
  <c r="D1379" i="1"/>
  <c r="H1379" i="1" s="1"/>
  <c r="C1379" i="1"/>
  <c r="D1378" i="1"/>
  <c r="H1378" i="1" s="1"/>
  <c r="C1378" i="1"/>
  <c r="D1377" i="1"/>
  <c r="H1377" i="1" s="1"/>
  <c r="C1377" i="1"/>
  <c r="G1376" i="1"/>
  <c r="D1376" i="1"/>
  <c r="H1376" i="1" s="1"/>
  <c r="C1376" i="1"/>
  <c r="D1375" i="1"/>
  <c r="H1375" i="1" s="1"/>
  <c r="C1375" i="1"/>
  <c r="D1374" i="1"/>
  <c r="H1374" i="1" s="1"/>
  <c r="C1374" i="1"/>
  <c r="D1373" i="1"/>
  <c r="H1373" i="1" s="1"/>
  <c r="C1373" i="1"/>
  <c r="G1372" i="1"/>
  <c r="D1372" i="1"/>
  <c r="H1372" i="1" s="1"/>
  <c r="C1372" i="1"/>
  <c r="D1371" i="1"/>
  <c r="H1371" i="1" s="1"/>
  <c r="C1371" i="1"/>
  <c r="D1370" i="1"/>
  <c r="H1370" i="1" s="1"/>
  <c r="C1370" i="1"/>
  <c r="D1369" i="1"/>
  <c r="H1369" i="1" s="1"/>
  <c r="C1369" i="1"/>
  <c r="G1368" i="1"/>
  <c r="D1368" i="1"/>
  <c r="H1368" i="1" s="1"/>
  <c r="C1368" i="1"/>
  <c r="D1367" i="1"/>
  <c r="H1367" i="1" s="1"/>
  <c r="C1367" i="1"/>
  <c r="D1366" i="1"/>
  <c r="H1366" i="1" s="1"/>
  <c r="C1366" i="1"/>
  <c r="D1365" i="1"/>
  <c r="H1365" i="1" s="1"/>
  <c r="C1365" i="1"/>
  <c r="G1364" i="1"/>
  <c r="D1364" i="1"/>
  <c r="H1364" i="1" s="1"/>
  <c r="C1364" i="1"/>
  <c r="D1363" i="1"/>
  <c r="H1363" i="1" s="1"/>
  <c r="C1363" i="1"/>
  <c r="D1362" i="1"/>
  <c r="H1362" i="1" s="1"/>
  <c r="C1362" i="1"/>
  <c r="D1361" i="1"/>
  <c r="H1361" i="1" s="1"/>
  <c r="C1361" i="1"/>
  <c r="G1360" i="1"/>
  <c r="D1360" i="1"/>
  <c r="H1360" i="1" s="1"/>
  <c r="C1360" i="1"/>
  <c r="D1359" i="1"/>
  <c r="H1359" i="1" s="1"/>
  <c r="C1359" i="1"/>
  <c r="D1358" i="1"/>
  <c r="H1358" i="1" s="1"/>
  <c r="C1358" i="1"/>
  <c r="D1357" i="1"/>
  <c r="H1357" i="1" s="1"/>
  <c r="C1357" i="1"/>
  <c r="G1356" i="1"/>
  <c r="D1356" i="1"/>
  <c r="H1356" i="1" s="1"/>
  <c r="C1356" i="1"/>
  <c r="D1355" i="1"/>
  <c r="H1355" i="1" s="1"/>
  <c r="C1355" i="1"/>
  <c r="D1354" i="1"/>
  <c r="H1354" i="1" s="1"/>
  <c r="C1354" i="1"/>
  <c r="D1353" i="1"/>
  <c r="H1353" i="1" s="1"/>
  <c r="C1353" i="1"/>
  <c r="G1352" i="1"/>
  <c r="D1352" i="1"/>
  <c r="H1352" i="1" s="1"/>
  <c r="C1352" i="1"/>
  <c r="D1351" i="1"/>
  <c r="H1351" i="1" s="1"/>
  <c r="C1351" i="1"/>
  <c r="D1350" i="1"/>
  <c r="C1350" i="1"/>
  <c r="H1350" i="1" s="1"/>
  <c r="D1349" i="1"/>
  <c r="C1349" i="1"/>
  <c r="H1349" i="1" s="1"/>
  <c r="G1348" i="1"/>
  <c r="D1348" i="1"/>
  <c r="C1348" i="1"/>
  <c r="H1348" i="1" s="1"/>
  <c r="D1347" i="1"/>
  <c r="G1347" i="1" s="1"/>
  <c r="C1347" i="1"/>
  <c r="D1346" i="1"/>
  <c r="C1346" i="1"/>
  <c r="H1346" i="1" s="1"/>
  <c r="D1345" i="1"/>
  <c r="C1345" i="1"/>
  <c r="H1345" i="1" s="1"/>
  <c r="G1344" i="1"/>
  <c r="D1344" i="1"/>
  <c r="C1344" i="1"/>
  <c r="H1344" i="1" s="1"/>
  <c r="D1343" i="1"/>
  <c r="G1343" i="1" s="1"/>
  <c r="C1343" i="1"/>
  <c r="D1342" i="1"/>
  <c r="C1342" i="1"/>
  <c r="H1342" i="1" s="1"/>
  <c r="D1341" i="1"/>
  <c r="C1341" i="1"/>
  <c r="D1340" i="1"/>
  <c r="G1340" i="1" s="1"/>
  <c r="C1340" i="1"/>
  <c r="D1339" i="1"/>
  <c r="G1339" i="1" s="1"/>
  <c r="C1339" i="1"/>
  <c r="D1338" i="1"/>
  <c r="C1338" i="1"/>
  <c r="H1338" i="1" s="1"/>
  <c r="D1337" i="1"/>
  <c r="C1337" i="1"/>
  <c r="H1337" i="1" s="1"/>
  <c r="G1336" i="1"/>
  <c r="D1336" i="1"/>
  <c r="C1336" i="1"/>
  <c r="H1336" i="1" s="1"/>
  <c r="D1335" i="1"/>
  <c r="G1335" i="1" s="1"/>
  <c r="C1335" i="1"/>
  <c r="D1334" i="1"/>
  <c r="C1334" i="1"/>
  <c r="H1334" i="1" s="1"/>
  <c r="D1333" i="1"/>
  <c r="C1333" i="1"/>
  <c r="H1333" i="1" s="1"/>
  <c r="G1332" i="1"/>
  <c r="D1332" i="1"/>
  <c r="C1332" i="1"/>
  <c r="H1332" i="1" s="1"/>
  <c r="D1331" i="1"/>
  <c r="G1331" i="1" s="1"/>
  <c r="C1331" i="1"/>
  <c r="D1330" i="1"/>
  <c r="C1330" i="1"/>
  <c r="H1330" i="1" s="1"/>
  <c r="D1329" i="1"/>
  <c r="C1329" i="1"/>
  <c r="H1329" i="1" s="1"/>
  <c r="G1328" i="1"/>
  <c r="D1328" i="1"/>
  <c r="C1328" i="1"/>
  <c r="H1328" i="1" s="1"/>
  <c r="D1327" i="1"/>
  <c r="G1327" i="1" s="1"/>
  <c r="C1327" i="1"/>
  <c r="D1326" i="1"/>
  <c r="C1326" i="1"/>
  <c r="H1326" i="1" s="1"/>
  <c r="D1325" i="1"/>
  <c r="C1325" i="1"/>
  <c r="H1325" i="1" s="1"/>
  <c r="G1324" i="1"/>
  <c r="D1324" i="1"/>
  <c r="C1324" i="1"/>
  <c r="H1324" i="1" s="1"/>
  <c r="D1323" i="1"/>
  <c r="G1323" i="1" s="1"/>
  <c r="C1323" i="1"/>
  <c r="D1322" i="1"/>
  <c r="C1322" i="1"/>
  <c r="H1322" i="1" s="1"/>
  <c r="D1321" i="1"/>
  <c r="C1321" i="1"/>
  <c r="H1321" i="1" s="1"/>
  <c r="G1320" i="1"/>
  <c r="D1320" i="1"/>
  <c r="C1320" i="1"/>
  <c r="H1320" i="1" s="1"/>
  <c r="D1319" i="1"/>
  <c r="G1319" i="1" s="1"/>
  <c r="C1319" i="1"/>
  <c r="D1318" i="1"/>
  <c r="C1318" i="1"/>
  <c r="H1318" i="1" s="1"/>
  <c r="D1317" i="1"/>
  <c r="C1317" i="1"/>
  <c r="H1317" i="1" s="1"/>
  <c r="G1316" i="1"/>
  <c r="D1316" i="1"/>
  <c r="C1316" i="1"/>
  <c r="H1316" i="1" s="1"/>
  <c r="D1315" i="1"/>
  <c r="G1315" i="1" s="1"/>
  <c r="C1315" i="1"/>
  <c r="D1314" i="1"/>
  <c r="C1314" i="1"/>
  <c r="D1313" i="1"/>
  <c r="C1313" i="1"/>
  <c r="H1313" i="1" s="1"/>
  <c r="G1312" i="1"/>
  <c r="D1312" i="1"/>
  <c r="C1312" i="1"/>
  <c r="H1312" i="1" s="1"/>
  <c r="G1311"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D1302" i="1"/>
  <c r="G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D1292" i="1"/>
  <c r="G1292" i="1" s="1"/>
  <c r="C1292" i="1"/>
  <c r="D1291" i="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H1266" i="1"/>
  <c r="G1266" i="1"/>
  <c r="D1266" i="1"/>
  <c r="C1266" i="1"/>
  <c r="D1265" i="1"/>
  <c r="H1265" i="1" s="1"/>
  <c r="C1265" i="1"/>
  <c r="C1264" i="1"/>
  <c r="G1263" i="1"/>
  <c r="D1263" i="1"/>
  <c r="H1263" i="1" s="1"/>
  <c r="C1263" i="1"/>
  <c r="D1262" i="1"/>
  <c r="H1262" i="1" s="1"/>
  <c r="C1262" i="1"/>
  <c r="G1261" i="1"/>
  <c r="D1261" i="1"/>
  <c r="H1261" i="1" s="1"/>
  <c r="C1261" i="1"/>
  <c r="G1260" i="1"/>
  <c r="D1260" i="1"/>
  <c r="H1260" i="1" s="1"/>
  <c r="C1260" i="1"/>
  <c r="C1259" i="1"/>
  <c r="H1258" i="1"/>
  <c r="G1258" i="1"/>
  <c r="D1258" i="1"/>
  <c r="C1258" i="1"/>
  <c r="D1257" i="1"/>
  <c r="H1257" i="1" s="1"/>
  <c r="C1257"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G1203" i="1" s="1"/>
  <c r="C1203" i="1"/>
  <c r="H1203" i="1" s="1"/>
  <c r="H1202" i="1"/>
  <c r="G1202" i="1"/>
  <c r="D1202" i="1"/>
  <c r="C1202" i="1"/>
  <c r="D1201" i="1"/>
  <c r="C1201" i="1"/>
  <c r="H1201" i="1" s="1"/>
  <c r="H1200"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D1184" i="1"/>
  <c r="H1184" i="1" s="1"/>
  <c r="C1184" i="1"/>
  <c r="H1183" i="1"/>
  <c r="G1183" i="1"/>
  <c r="D1183" i="1"/>
  <c r="C1183" i="1"/>
  <c r="C1182" i="1"/>
  <c r="H1179" i="1"/>
  <c r="G1179" i="1"/>
  <c r="D1179" i="1"/>
  <c r="C1179" i="1"/>
  <c r="H1178" i="1"/>
  <c r="G1178" i="1"/>
  <c r="D1178" i="1"/>
  <c r="C1178" i="1"/>
  <c r="D1177" i="1"/>
  <c r="H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D1088" i="1"/>
  <c r="G1088" i="1" s="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G1076" i="1"/>
  <c r="D1076" i="1"/>
  <c r="H1076" i="1" s="1"/>
  <c r="C1076" i="1"/>
  <c r="C1075" i="1"/>
  <c r="D1073" i="1"/>
  <c r="H1073" i="1" s="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D1060" i="1"/>
  <c r="H1060" i="1" s="1"/>
  <c r="C1060" i="1"/>
  <c r="D1059" i="1"/>
  <c r="H1059" i="1" s="1"/>
  <c r="C1059" i="1"/>
  <c r="H1058" i="1"/>
  <c r="G1058" i="1"/>
  <c r="D1058" i="1"/>
  <c r="C1058" i="1"/>
  <c r="D1057" i="1"/>
  <c r="H1057" i="1" s="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H1030" i="1"/>
  <c r="G1030" i="1"/>
  <c r="D1030" i="1"/>
  <c r="C1030" i="1"/>
  <c r="D1029" i="1"/>
  <c r="H1029" i="1" s="1"/>
  <c r="C1029" i="1"/>
  <c r="D1028" i="1"/>
  <c r="H1028" i="1" s="1"/>
  <c r="C1028" i="1"/>
  <c r="D1027" i="1"/>
  <c r="H1027" i="1" s="1"/>
  <c r="C1027" i="1"/>
  <c r="D1026" i="1"/>
  <c r="H1026" i="1" s="1"/>
  <c r="C1026" i="1"/>
  <c r="D1025" i="1"/>
  <c r="H1025" i="1" s="1"/>
  <c r="C1025" i="1"/>
  <c r="D1024" i="1"/>
  <c r="H1024" i="1" s="1"/>
  <c r="C1024" i="1"/>
  <c r="H1023" i="1"/>
  <c r="D1023" i="1"/>
  <c r="G1023" i="1" s="1"/>
  <c r="C1023" i="1"/>
  <c r="H1022" i="1"/>
  <c r="G1022" i="1"/>
  <c r="D1022" i="1"/>
  <c r="C1022" i="1"/>
  <c r="H1021" i="1"/>
  <c r="G1021" i="1"/>
  <c r="D1021" i="1"/>
  <c r="C1021" i="1"/>
  <c r="D1020" i="1"/>
  <c r="H1020" i="1" s="1"/>
  <c r="C1020" i="1"/>
  <c r="H1019" i="1"/>
  <c r="G1019" i="1"/>
  <c r="D1019" i="1"/>
  <c r="C1019" i="1"/>
  <c r="D1018" i="1"/>
  <c r="H1018" i="1" s="1"/>
  <c r="C1018" i="1"/>
  <c r="C1017" i="1"/>
  <c r="D1016" i="1"/>
  <c r="G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D731" i="1"/>
  <c r="H731" i="1" s="1"/>
  <c r="C731" i="1"/>
  <c r="D730" i="1"/>
  <c r="H730" i="1" s="1"/>
  <c r="C730" i="1"/>
  <c r="D729" i="1"/>
  <c r="H729" i="1" s="1"/>
  <c r="C729" i="1"/>
  <c r="D728" i="1"/>
  <c r="H728" i="1" s="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G648" i="1"/>
  <c r="D648" i="1"/>
  <c r="H648" i="1" s="1"/>
  <c r="C648" i="1"/>
  <c r="D647" i="1"/>
  <c r="H647" i="1" s="1"/>
  <c r="C647" i="1"/>
  <c r="G646" i="1"/>
  <c r="D646" i="1"/>
  <c r="H646" i="1" s="1"/>
  <c r="C646" i="1"/>
  <c r="G645" i="1"/>
  <c r="D645" i="1"/>
  <c r="H645" i="1" s="1"/>
  <c r="C645"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D423" i="1"/>
  <c r="H423" i="1" s="1"/>
  <c r="C423" i="1"/>
  <c r="D422" i="1"/>
  <c r="H422" i="1" s="1"/>
  <c r="C422" i="1"/>
  <c r="D421" i="1"/>
  <c r="D416" i="1"/>
  <c r="H416" i="1" s="1"/>
  <c r="C416" i="1"/>
  <c r="H415" i="1"/>
  <c r="G415" i="1"/>
  <c r="D415" i="1"/>
  <c r="C415" i="1"/>
  <c r="H414" i="1"/>
  <c r="G414" i="1"/>
  <c r="D414" i="1"/>
  <c r="C414" i="1"/>
  <c r="H411" i="1"/>
  <c r="G411" i="1"/>
  <c r="D411" i="1"/>
  <c r="C411" i="1"/>
  <c r="H410" i="1"/>
  <c r="G410" i="1"/>
  <c r="D410" i="1"/>
  <c r="C410" i="1"/>
  <c r="D409" i="1"/>
  <c r="H409" i="1" s="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D375" i="1"/>
  <c r="H375" i="1" s="1"/>
  <c r="C375" i="1"/>
  <c r="D374" i="1"/>
  <c r="H374" i="1" s="1"/>
  <c r="C374" i="1"/>
  <c r="H373" i="1"/>
  <c r="G373" i="1"/>
  <c r="D373" i="1"/>
  <c r="C373" i="1"/>
  <c r="H372" i="1"/>
  <c r="G372" i="1"/>
  <c r="D372" i="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G300"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H195" i="1"/>
  <c r="G195" i="1"/>
  <c r="D195" i="1"/>
  <c r="C195" i="1"/>
  <c r="D194" i="1"/>
  <c r="H194" i="1" s="1"/>
  <c r="C194" i="1"/>
  <c r="D193" i="1"/>
  <c r="H193" i="1" s="1"/>
  <c r="C193" i="1"/>
  <c r="D192" i="1"/>
  <c r="H192" i="1" s="1"/>
  <c r="C192" i="1"/>
  <c r="D191" i="1"/>
  <c r="H191" i="1" s="1"/>
  <c r="C191" i="1"/>
  <c r="D190" i="1"/>
  <c r="H190" i="1" s="1"/>
  <c r="C190" i="1"/>
  <c r="H189" i="1"/>
  <c r="G189" i="1"/>
  <c r="D189" i="1"/>
  <c r="C189" i="1"/>
  <c r="H188" i="1"/>
  <c r="G188" i="1"/>
  <c r="D188" i="1"/>
  <c r="C188" i="1"/>
  <c r="D187" i="1"/>
  <c r="H187" i="1" s="1"/>
  <c r="C187" i="1"/>
  <c r="D186" i="1"/>
  <c r="H186" i="1" s="1"/>
  <c r="C186" i="1"/>
  <c r="D185" i="1"/>
  <c r="H185" i="1" s="1"/>
  <c r="C185" i="1"/>
  <c r="H184" i="1"/>
  <c r="G184" i="1"/>
  <c r="D184" i="1"/>
  <c r="C184" i="1"/>
  <c r="G183" i="1"/>
  <c r="D183" i="1"/>
  <c r="H183" i="1" s="1"/>
  <c r="C183" i="1"/>
  <c r="G182" i="1"/>
  <c r="D182" i="1"/>
  <c r="H182" i="1" s="1"/>
  <c r="C182" i="1"/>
  <c r="H181" i="1"/>
  <c r="G181" i="1"/>
  <c r="D181" i="1"/>
  <c r="C181" i="1"/>
  <c r="H180" i="1"/>
  <c r="G180" i="1"/>
  <c r="D180" i="1"/>
  <c r="C180" i="1"/>
  <c r="G179" i="1"/>
  <c r="D179" i="1"/>
  <c r="H179" i="1" s="1"/>
  <c r="C179" i="1"/>
  <c r="G178" i="1"/>
  <c r="D178" i="1"/>
  <c r="H178" i="1" s="1"/>
  <c r="C178" i="1"/>
  <c r="H177" i="1"/>
  <c r="G177" i="1"/>
  <c r="D177" i="1"/>
  <c r="C177" i="1"/>
  <c r="G176" i="1"/>
  <c r="D176" i="1"/>
  <c r="H176" i="1" s="1"/>
  <c r="C176" i="1"/>
  <c r="G175" i="1"/>
  <c r="D175" i="1"/>
  <c r="H175" i="1" s="1"/>
  <c r="C175" i="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D162" i="1"/>
  <c r="H162" i="1" s="1"/>
  <c r="C162" i="1"/>
  <c r="C161" i="1"/>
  <c r="C160" i="1"/>
  <c r="H159" i="1"/>
  <c r="G159" i="1"/>
  <c r="D159" i="1"/>
  <c r="C159" i="1"/>
  <c r="D158" i="1"/>
  <c r="H158" i="1" s="1"/>
  <c r="C158" i="1"/>
  <c r="H157" i="1"/>
  <c r="G157" i="1"/>
  <c r="D157" i="1"/>
  <c r="C157" i="1"/>
  <c r="D156" i="1"/>
  <c r="H156" i="1" s="1"/>
  <c r="C156" i="1"/>
  <c r="H155" i="1"/>
  <c r="D155" i="1"/>
  <c r="G155" i="1" s="1"/>
  <c r="C155" i="1"/>
  <c r="H154" i="1"/>
  <c r="G154" i="1"/>
  <c r="D154" i="1"/>
  <c r="C154" i="1"/>
  <c r="H153" i="1"/>
  <c r="D153" i="1"/>
  <c r="G153" i="1" s="1"/>
  <c r="C153" i="1"/>
  <c r="H152" i="1"/>
  <c r="G152" i="1"/>
  <c r="D152" i="1"/>
  <c r="C152" i="1"/>
  <c r="H151" i="1"/>
  <c r="D151" i="1"/>
  <c r="G151" i="1" s="1"/>
  <c r="C151" i="1"/>
  <c r="D150" i="1"/>
  <c r="G150" i="1" s="1"/>
  <c r="C150" i="1"/>
  <c r="C149" i="1"/>
  <c r="G147" i="1"/>
  <c r="D147" i="1"/>
  <c r="H147" i="1" s="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D136" i="1"/>
  <c r="H136" i="1" s="1"/>
  <c r="C136" i="1"/>
  <c r="H135" i="1"/>
  <c r="D135" i="1"/>
  <c r="G135" i="1" s="1"/>
  <c r="C135" i="1"/>
  <c r="H134" i="1"/>
  <c r="G134" i="1"/>
  <c r="D134" i="1"/>
  <c r="C134" i="1"/>
  <c r="D133" i="1"/>
  <c r="H133" i="1" s="1"/>
  <c r="C133" i="1"/>
  <c r="H132" i="1"/>
  <c r="G132" i="1"/>
  <c r="D132" i="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C79" i="1"/>
  <c r="H77" i="1"/>
  <c r="G77" i="1"/>
  <c r="D77" i="1"/>
  <c r="C77" i="1"/>
  <c r="H76" i="1"/>
  <c r="G76" i="1"/>
  <c r="D76" i="1"/>
  <c r="C76" i="1"/>
  <c r="H75" i="1"/>
  <c r="G75" i="1"/>
  <c r="D75" i="1"/>
  <c r="C75" i="1"/>
  <c r="H74" i="1"/>
  <c r="G74" i="1"/>
  <c r="D74" i="1"/>
  <c r="C74" i="1"/>
  <c r="D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69" i="1" l="1"/>
  <c r="E22" i="7"/>
  <c r="H1558" i="1"/>
  <c r="I1558" i="1" s="1"/>
  <c r="G1542" i="1"/>
  <c r="H1541" i="1"/>
  <c r="H1500" i="1"/>
  <c r="H1686" i="1"/>
  <c r="G1683" i="1"/>
  <c r="H1670" i="1"/>
  <c r="H1634" i="1"/>
  <c r="G1635" i="1"/>
  <c r="G1617" i="1"/>
  <c r="H1610" i="1"/>
  <c r="G1602" i="1"/>
  <c r="H1602" i="1"/>
  <c r="C1604" i="1"/>
  <c r="H1604" i="1" s="1"/>
  <c r="H1598" i="1"/>
  <c r="G1595" i="1"/>
  <c r="D6" i="8"/>
  <c r="C1583" i="1" s="1"/>
  <c r="G1583" i="1" s="1"/>
  <c r="H1583" i="1"/>
  <c r="H1586" i="1"/>
  <c r="G1585" i="1"/>
  <c r="G734" i="1"/>
  <c r="G731" i="1"/>
  <c r="G730" i="1"/>
  <c r="G729" i="1"/>
  <c r="G728" i="1"/>
  <c r="G727" i="1"/>
  <c r="G726" i="1"/>
  <c r="G725" i="1"/>
  <c r="G719" i="1"/>
  <c r="G717" i="1"/>
  <c r="E46" i="9"/>
  <c r="B46" i="9" s="1"/>
  <c r="F236" i="9"/>
  <c r="B236" i="9" s="1"/>
  <c r="G695" i="1"/>
  <c r="E38" i="9"/>
  <c r="B38" i="9" s="1"/>
  <c r="G676" i="1"/>
  <c r="E34" i="9"/>
  <c r="B34" i="9" s="1"/>
  <c r="E296" i="9"/>
  <c r="B296" i="9" s="1"/>
  <c r="E26" i="9"/>
  <c r="B26" i="9" s="1"/>
  <c r="G647" i="1"/>
  <c r="G649" i="1"/>
  <c r="F656" i="4"/>
  <c r="G416" i="1"/>
  <c r="G409" i="1"/>
  <c r="G374" i="1"/>
  <c r="G381" i="1"/>
  <c r="G378" i="1"/>
  <c r="G375" i="1"/>
  <c r="G369" i="1"/>
  <c r="G371" i="1"/>
  <c r="E360" i="4"/>
  <c r="E418" i="4" s="1"/>
  <c r="D413" i="1" s="1"/>
  <c r="G302" i="1"/>
  <c r="G301" i="1"/>
  <c r="G423" i="1"/>
  <c r="G298" i="1"/>
  <c r="G422" i="1"/>
  <c r="H212" i="1"/>
  <c r="E202" i="4"/>
  <c r="D198" i="1" s="1"/>
  <c r="G197" i="1"/>
  <c r="G196" i="1"/>
  <c r="B244" i="9"/>
  <c r="G194" i="1"/>
  <c r="G193" i="1"/>
  <c r="G192" i="1"/>
  <c r="E55" i="9"/>
  <c r="B55" i="9" s="1"/>
  <c r="F242" i="9"/>
  <c r="B242" i="9" s="1"/>
  <c r="G190" i="1"/>
  <c r="G191" i="1"/>
  <c r="F194" i="4"/>
  <c r="G187" i="1"/>
  <c r="G185" i="1"/>
  <c r="G186" i="1"/>
  <c r="B240" i="9"/>
  <c r="F239" i="9"/>
  <c r="B239" i="9" s="1"/>
  <c r="E51" i="9"/>
  <c r="B51" i="9" s="1"/>
  <c r="F238" i="9"/>
  <c r="B238" i="9" s="1"/>
  <c r="E50" i="9"/>
  <c r="B50" i="9" s="1"/>
  <c r="H166" i="1"/>
  <c r="H161" i="1"/>
  <c r="G161" i="1"/>
  <c r="E164" i="4"/>
  <c r="D160" i="1" s="1"/>
  <c r="H160" i="1" s="1"/>
  <c r="G162" i="1"/>
  <c r="G156" i="1"/>
  <c r="G158" i="1"/>
  <c r="H150" i="1"/>
  <c r="G136" i="1"/>
  <c r="G137" i="1"/>
  <c r="G146" i="1"/>
  <c r="H130" i="1"/>
  <c r="G130" i="1"/>
  <c r="G131" i="1"/>
  <c r="G133" i="1"/>
  <c r="F134" i="4"/>
  <c r="G124" i="1"/>
  <c r="H122" i="1"/>
  <c r="G108" i="1"/>
  <c r="G113" i="1"/>
  <c r="H79" i="1"/>
  <c r="G79" i="1"/>
  <c r="E82" i="4"/>
  <c r="D78" i="1" s="1"/>
  <c r="G57" i="1"/>
  <c r="G58" i="1"/>
  <c r="E36" i="9"/>
  <c r="B36" i="9" s="1"/>
  <c r="E326" i="9"/>
  <c r="B326" i="9" s="1"/>
  <c r="H1264" i="1"/>
  <c r="G1264" i="1"/>
  <c r="G1265" i="1"/>
  <c r="F260" i="5"/>
  <c r="G1262" i="1"/>
  <c r="E335" i="9"/>
  <c r="B335" i="9" s="1"/>
  <c r="H1341" i="1"/>
  <c r="H1340" i="1"/>
  <c r="H1314" i="1"/>
  <c r="G1306" i="1"/>
  <c r="G1305" i="1"/>
  <c r="G1201" i="1"/>
  <c r="F197" i="5"/>
  <c r="G1291" i="1"/>
  <c r="G1301" i="1"/>
  <c r="H1301" i="1"/>
  <c r="E296" i="5"/>
  <c r="D1300" i="1" s="1"/>
  <c r="F297" i="5"/>
  <c r="E255" i="5"/>
  <c r="D1259" i="1" s="1"/>
  <c r="D1256" i="1"/>
  <c r="G1257" i="1"/>
  <c r="G1251" i="1"/>
  <c r="E319" i="9"/>
  <c r="B319" i="9" s="1"/>
  <c r="D1185" i="1"/>
  <c r="G1188" i="1"/>
  <c r="D1182" i="1"/>
  <c r="G1184" i="1"/>
  <c r="H1087" i="1"/>
  <c r="G1092" i="1"/>
  <c r="G1176" i="1"/>
  <c r="G1177" i="1"/>
  <c r="E312" i="9"/>
  <c r="E307" i="9"/>
  <c r="B307" i="9" s="1"/>
  <c r="H1075" i="1"/>
  <c r="G1075" i="1"/>
  <c r="F70" i="5"/>
  <c r="G1073" i="1"/>
  <c r="G1061" i="1"/>
  <c r="G1062" i="1"/>
  <c r="G1060" i="1"/>
  <c r="G1057" i="1"/>
  <c r="G1059" i="1"/>
  <c r="G1055" i="1"/>
  <c r="G1039" i="1"/>
  <c r="G1033" i="1"/>
  <c r="G1050" i="1"/>
  <c r="G1052" i="1"/>
  <c r="G1034" i="1"/>
  <c r="G1035" i="1"/>
  <c r="G1031" i="1"/>
  <c r="G1029" i="1"/>
  <c r="G1028" i="1"/>
  <c r="G1027" i="1"/>
  <c r="G1026" i="1"/>
  <c r="E12" i="5"/>
  <c r="G1024" i="1"/>
  <c r="G1025" i="1"/>
  <c r="G1018" i="1"/>
  <c r="G1020" i="1"/>
  <c r="H1016" i="1"/>
  <c r="G1015" i="1"/>
  <c r="G1013" i="1"/>
  <c r="G1014" i="1"/>
  <c r="E37" i="9"/>
  <c r="B37" i="9" s="1"/>
  <c r="E327" i="9"/>
  <c r="B327" i="9" s="1"/>
  <c r="E329" i="9"/>
  <c r="B329" i="9" s="1"/>
  <c r="E320" i="9"/>
  <c r="B320" i="9" s="1"/>
  <c r="H1124" i="1"/>
  <c r="G1124" i="1"/>
  <c r="H73" i="1"/>
  <c r="G73" i="1"/>
  <c r="H246" i="1"/>
  <c r="G246" i="1"/>
  <c r="H258" i="1"/>
  <c r="G258" i="1"/>
  <c r="H274" i="1"/>
  <c r="G274" i="1"/>
  <c r="H439" i="1"/>
  <c r="G439" i="1"/>
  <c r="H482" i="1"/>
  <c r="G482" i="1"/>
  <c r="G1435" i="1"/>
  <c r="H1435" i="1"/>
  <c r="G1451" i="1"/>
  <c r="H1451" i="1"/>
  <c r="G1475" i="1"/>
  <c r="H1475" i="1"/>
  <c r="G1483" i="1"/>
  <c r="H1483" i="1"/>
  <c r="G1506" i="1"/>
  <c r="H1506" i="1"/>
  <c r="J1549" i="1"/>
  <c r="H1549" i="1"/>
  <c r="G1549" i="1"/>
  <c r="I1549" i="1" s="1"/>
  <c r="J1561" i="1"/>
  <c r="H1561" i="1"/>
  <c r="G1561" i="1"/>
  <c r="G1443" i="1"/>
  <c r="H1443" i="1"/>
  <c r="G1459" i="1"/>
  <c r="H1459" i="1"/>
  <c r="G1467" i="1"/>
  <c r="H1467" i="1"/>
  <c r="G1490" i="1"/>
  <c r="H1490" i="1"/>
  <c r="G1498" i="1"/>
  <c r="H1498" i="1"/>
  <c r="G1532" i="1"/>
  <c r="H1532" i="1"/>
  <c r="C341" i="1"/>
  <c r="G1314" i="1"/>
  <c r="G1318" i="1"/>
  <c r="G1322" i="1"/>
  <c r="G1330" i="1"/>
  <c r="G1334" i="1"/>
  <c r="G1338" i="1"/>
  <c r="G1342" i="1"/>
  <c r="G1346" i="1"/>
  <c r="G1350" i="1"/>
  <c r="G1354" i="1"/>
  <c r="G1358" i="1"/>
  <c r="G1362" i="1"/>
  <c r="G1366" i="1"/>
  <c r="G1370" i="1"/>
  <c r="G1374" i="1"/>
  <c r="G1378" i="1"/>
  <c r="G1382" i="1"/>
  <c r="H1429" i="1"/>
  <c r="G1439" i="1"/>
  <c r="H1439" i="1"/>
  <c r="G1447" i="1"/>
  <c r="H1447" i="1"/>
  <c r="G1455" i="1"/>
  <c r="H1455" i="1"/>
  <c r="G1463" i="1"/>
  <c r="H1463" i="1"/>
  <c r="G1471" i="1"/>
  <c r="H1471" i="1"/>
  <c r="G1479" i="1"/>
  <c r="H1479" i="1"/>
  <c r="G1486" i="1"/>
  <c r="H1486" i="1"/>
  <c r="G1494" i="1"/>
  <c r="H1494" i="1"/>
  <c r="G1502" i="1"/>
  <c r="H1502" i="1"/>
  <c r="H1518" i="1"/>
  <c r="G1528" i="1"/>
  <c r="H1528" i="1"/>
  <c r="G1539" i="1"/>
  <c r="H1539" i="1"/>
  <c r="J1568" i="1"/>
  <c r="H1568" i="1"/>
  <c r="G1568" i="1"/>
  <c r="G1584" i="1"/>
  <c r="H1584" i="1"/>
  <c r="G1600" i="1"/>
  <c r="H1600" i="1"/>
  <c r="G1608" i="1"/>
  <c r="H1608" i="1"/>
  <c r="H1615" i="1"/>
  <c r="G1615" i="1"/>
  <c r="G1351" i="1"/>
  <c r="G1355" i="1"/>
  <c r="G1359" i="1"/>
  <c r="G1363" i="1"/>
  <c r="G1367" i="1"/>
  <c r="G1371" i="1"/>
  <c r="G1375" i="1"/>
  <c r="G1379"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32" i="1"/>
  <c r="H1440" i="1"/>
  <c r="H1448" i="1"/>
  <c r="H1456" i="1"/>
  <c r="H1464" i="1"/>
  <c r="H1472" i="1"/>
  <c r="H1480" i="1"/>
  <c r="H1487" i="1"/>
  <c r="H1495" i="1"/>
  <c r="H1503" i="1"/>
  <c r="G1513" i="1"/>
  <c r="H1513" i="1"/>
  <c r="G1521" i="1"/>
  <c r="H1521" i="1"/>
  <c r="H1529" i="1"/>
  <c r="H1540" i="1"/>
  <c r="H1548" i="1"/>
  <c r="J1548" i="1"/>
  <c r="G1548" i="1"/>
  <c r="J1557" i="1"/>
  <c r="H1557" i="1"/>
  <c r="G1557" i="1"/>
  <c r="J1576" i="1"/>
  <c r="H1576" i="1"/>
  <c r="G1576" i="1"/>
  <c r="G1668" i="1"/>
  <c r="H1668" i="1"/>
  <c r="F77" i="4"/>
  <c r="D49" i="4"/>
  <c r="D230" i="4"/>
  <c r="F231" i="4"/>
  <c r="D647" i="4"/>
  <c r="F426" i="4"/>
  <c r="D431" i="4"/>
  <c r="F445" i="4"/>
  <c r="C227" i="1"/>
  <c r="C421" i="1"/>
  <c r="G1326" i="1"/>
  <c r="G1536" i="1"/>
  <c r="H1536" i="1"/>
  <c r="J1551" i="1"/>
  <c r="H1551" i="1"/>
  <c r="G1551" i="1"/>
  <c r="I1551" i="1" s="1"/>
  <c r="G1588" i="1"/>
  <c r="H1588" i="1"/>
  <c r="G1592" i="1"/>
  <c r="H1592" i="1"/>
  <c r="G1596" i="1"/>
  <c r="H1596" i="1"/>
  <c r="G1604" i="1"/>
  <c r="G1612" i="1"/>
  <c r="H1612" i="1"/>
  <c r="G1620" i="1"/>
  <c r="H1620" i="1"/>
  <c r="G1666" i="1"/>
  <c r="H1666" i="1"/>
  <c r="D174" i="1"/>
  <c r="D204" i="1"/>
  <c r="D356" i="1"/>
  <c r="D425" i="1"/>
  <c r="D426" i="1"/>
  <c r="D1223" i="1"/>
  <c r="G1313" i="1"/>
  <c r="H1315" i="1"/>
  <c r="G1317" i="1"/>
  <c r="H1319" i="1"/>
  <c r="G1321" i="1"/>
  <c r="H1323" i="1"/>
  <c r="G1325" i="1"/>
  <c r="H1327" i="1"/>
  <c r="G1329" i="1"/>
  <c r="H1331" i="1"/>
  <c r="G1333" i="1"/>
  <c r="H1335" i="1"/>
  <c r="G1337" i="1"/>
  <c r="H1339" i="1"/>
  <c r="G1341" i="1"/>
  <c r="H1343" i="1"/>
  <c r="G1345" i="1"/>
  <c r="H1347" i="1"/>
  <c r="G1349" i="1"/>
  <c r="G1353" i="1"/>
  <c r="G1357" i="1"/>
  <c r="G1361" i="1"/>
  <c r="G1365" i="1"/>
  <c r="G1369" i="1"/>
  <c r="G1373" i="1"/>
  <c r="G1377" i="1"/>
  <c r="G1381"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G1428" i="1"/>
  <c r="H1428" i="1"/>
  <c r="H1436" i="1"/>
  <c r="H1444" i="1"/>
  <c r="H1452" i="1"/>
  <c r="H1460" i="1"/>
  <c r="H1468" i="1"/>
  <c r="H1476" i="1"/>
  <c r="H1484" i="1"/>
  <c r="H1491" i="1"/>
  <c r="H1499" i="1"/>
  <c r="H1507" i="1"/>
  <c r="G1517" i="1"/>
  <c r="H1517" i="1"/>
  <c r="H1533" i="1"/>
  <c r="H1550" i="1"/>
  <c r="J1550" i="1"/>
  <c r="G1550" i="1"/>
  <c r="J1564" i="1"/>
  <c r="H1564" i="1"/>
  <c r="G1564" i="1"/>
  <c r="J1581" i="1"/>
  <c r="H1581" i="1"/>
  <c r="G1581" i="1"/>
  <c r="I1581" i="1" s="1"/>
  <c r="I1542" i="1"/>
  <c r="I1544" i="1"/>
  <c r="I1546" i="1"/>
  <c r="I1552" i="1"/>
  <c r="I1562" i="1"/>
  <c r="I1565" i="1"/>
  <c r="I1569" i="1"/>
  <c r="I1573" i="1"/>
  <c r="J1579" i="1"/>
  <c r="H1579" i="1"/>
  <c r="G1579" i="1"/>
  <c r="I1579" i="1" s="1"/>
  <c r="G1618" i="1"/>
  <c r="H1618" i="1"/>
  <c r="D202" i="4"/>
  <c r="F203" i="4"/>
  <c r="E230" i="4"/>
  <c r="D226" i="1" s="1"/>
  <c r="E308" i="4"/>
  <c r="H1434" i="1"/>
  <c r="H1438" i="1"/>
  <c r="H1442" i="1"/>
  <c r="H1446" i="1"/>
  <c r="H1450" i="1"/>
  <c r="H1454" i="1"/>
  <c r="H1458" i="1"/>
  <c r="H1462" i="1"/>
  <c r="H1466" i="1"/>
  <c r="H1470" i="1"/>
  <c r="H1474" i="1"/>
  <c r="H1478" i="1"/>
  <c r="H1482" i="1"/>
  <c r="H1489" i="1"/>
  <c r="H1493" i="1"/>
  <c r="H1497" i="1"/>
  <c r="H1501" i="1"/>
  <c r="H1505" i="1"/>
  <c r="H1509" i="1"/>
  <c r="H1512" i="1"/>
  <c r="H1516" i="1"/>
  <c r="H1520" i="1"/>
  <c r="H1524" i="1"/>
  <c r="H1527" i="1"/>
  <c r="H1531" i="1"/>
  <c r="H1535" i="1"/>
  <c r="I1541" i="1"/>
  <c r="I1543" i="1"/>
  <c r="I1545" i="1"/>
  <c r="J1553" i="1"/>
  <c r="H1553" i="1"/>
  <c r="G1553" i="1"/>
  <c r="H1556" i="1"/>
  <c r="G1556" i="1"/>
  <c r="J1559" i="1"/>
  <c r="H1559" i="1"/>
  <c r="G1559" i="1"/>
  <c r="I1559" i="1" s="1"/>
  <c r="H1563" i="1"/>
  <c r="G1563" i="1"/>
  <c r="J1566" i="1"/>
  <c r="H1566" i="1"/>
  <c r="G1566" i="1"/>
  <c r="I1566" i="1" s="1"/>
  <c r="J1570" i="1"/>
  <c r="H1570" i="1"/>
  <c r="G1570" i="1"/>
  <c r="I1570" i="1" s="1"/>
  <c r="J1574" i="1"/>
  <c r="H1574" i="1"/>
  <c r="G1574" i="1"/>
  <c r="I1574" i="1" s="1"/>
  <c r="I1580" i="1"/>
  <c r="D82" i="4"/>
  <c r="F83" i="4"/>
  <c r="F225" i="4"/>
  <c r="D221" i="4"/>
  <c r="D584" i="4"/>
  <c r="F585" i="4"/>
  <c r="I27" i="3"/>
  <c r="G208" i="9"/>
  <c r="E208" i="9" s="1"/>
  <c r="B208" i="9" s="1"/>
  <c r="G212" i="9"/>
  <c r="E212" i="9" s="1"/>
  <c r="B212" i="9" s="1"/>
  <c r="E273" i="4"/>
  <c r="D269" i="1" s="1"/>
  <c r="E629" i="4"/>
  <c r="D623" i="1" s="1"/>
  <c r="F19" i="5"/>
  <c r="H316" i="9"/>
  <c r="H315" i="9"/>
  <c r="E147" i="5"/>
  <c r="D1152" i="1" s="1"/>
  <c r="G336" i="9"/>
  <c r="E336" i="9" s="1"/>
  <c r="B336" i="9" s="1"/>
  <c r="F178" i="5"/>
  <c r="J1552" i="1"/>
  <c r="J1554" i="1"/>
  <c r="J1558" i="1"/>
  <c r="J1560" i="1"/>
  <c r="J1562" i="1"/>
  <c r="J1565" i="1"/>
  <c r="J1567" i="1"/>
  <c r="J1569" i="1"/>
  <c r="J1573" i="1"/>
  <c r="J1575" i="1"/>
  <c r="J1578" i="1"/>
  <c r="J1580" i="1"/>
  <c r="G1582" i="1"/>
  <c r="H1614" i="1"/>
  <c r="G1619" i="1"/>
  <c r="H1660" i="1"/>
  <c r="H1674" i="1"/>
  <c r="H1676" i="1"/>
  <c r="H1682" i="1"/>
  <c r="H1684" i="1"/>
  <c r="F126" i="4"/>
  <c r="E125" i="4"/>
  <c r="D121" i="1" s="1"/>
  <c r="H121" i="1" s="1"/>
  <c r="F154" i="4"/>
  <c r="E153" i="4"/>
  <c r="H24" i="9" s="1"/>
  <c r="F178" i="4"/>
  <c r="D648" i="4"/>
  <c r="D536" i="4"/>
  <c r="D7" i="5"/>
  <c r="F13" i="5"/>
  <c r="F36" i="6"/>
  <c r="D35" i="6"/>
  <c r="H33" i="3"/>
  <c r="D7" i="4"/>
  <c r="E49" i="4"/>
  <c r="E106" i="4"/>
  <c r="D102" i="1" s="1"/>
  <c r="F165" i="4"/>
  <c r="D309" i="4"/>
  <c r="D321" i="4"/>
  <c r="D361" i="4"/>
  <c r="D373" i="4"/>
  <c r="E647" i="4"/>
  <c r="D641" i="1" s="1"/>
  <c r="F467" i="4"/>
  <c r="E479" i="4"/>
  <c r="D473" i="1" s="1"/>
  <c r="D522" i="4"/>
  <c r="F537" i="4"/>
  <c r="E571" i="4"/>
  <c r="D565" i="1" s="1"/>
  <c r="F8" i="5"/>
  <c r="F29" i="5"/>
  <c r="G314" i="9"/>
  <c r="E314" i="9" s="1"/>
  <c r="B314" i="9" s="1"/>
  <c r="F89" i="5"/>
  <c r="D88" i="5"/>
  <c r="F136" i="5"/>
  <c r="D135" i="5"/>
  <c r="D274" i="5"/>
  <c r="F277" i="5"/>
  <c r="D51" i="8"/>
  <c r="F427" i="4"/>
  <c r="G315" i="9"/>
  <c r="G316" i="9"/>
  <c r="D147" i="5"/>
  <c r="F150" i="5"/>
  <c r="F204" i="5"/>
  <c r="D203" i="5"/>
  <c r="D177" i="5" s="1"/>
  <c r="D89" i="6"/>
  <c r="E5" i="7"/>
  <c r="G346" i="9" s="1"/>
  <c r="E346" i="9" s="1"/>
  <c r="G211" i="9"/>
  <c r="E211" i="9" s="1"/>
  <c r="B211" i="9" s="1"/>
  <c r="B99" i="9"/>
  <c r="B107" i="9"/>
  <c r="B115" i="9"/>
  <c r="B123" i="9"/>
  <c r="B131" i="9"/>
  <c r="B160" i="9"/>
  <c r="B164" i="9"/>
  <c r="B168" i="9"/>
  <c r="B172" i="9"/>
  <c r="G339" i="9"/>
  <c r="E339" i="9" s="1"/>
  <c r="B339" i="9" s="1"/>
  <c r="F219" i="5"/>
  <c r="F5" i="6"/>
  <c r="E35" i="6"/>
  <c r="D114" i="6"/>
  <c r="F130" i="6"/>
  <c r="D129" i="6"/>
  <c r="D141" i="6" s="1"/>
  <c r="L207" i="9"/>
  <c r="F207" i="9" s="1"/>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40" i="9"/>
  <c r="B140" i="9" s="1"/>
  <c r="E148" i="9"/>
  <c r="B148" i="9" s="1"/>
  <c r="E152" i="9"/>
  <c r="B152" i="9" s="1"/>
  <c r="G180" i="9"/>
  <c r="G210" i="9"/>
  <c r="E210" i="9" s="1"/>
  <c r="B210" i="9" s="1"/>
  <c r="F298" i="9"/>
  <c r="E88" i="5"/>
  <c r="E177" i="5"/>
  <c r="H179" i="9"/>
  <c r="G209" i="9"/>
  <c r="E209" i="9" s="1"/>
  <c r="B209" i="9" s="1"/>
  <c r="E305" i="9"/>
  <c r="B305" i="9" s="1"/>
  <c r="B312" i="9"/>
  <c r="B321" i="9"/>
  <c r="B313" i="9"/>
  <c r="D1555" i="1" l="1"/>
  <c r="I34" i="3"/>
  <c r="D44" i="8"/>
  <c r="I39" i="3" s="1"/>
  <c r="B207" i="9"/>
  <c r="D355" i="1"/>
  <c r="G160" i="1"/>
  <c r="F164" i="4"/>
  <c r="G24" i="9"/>
  <c r="E24" i="9" s="1"/>
  <c r="B24" i="9" s="1"/>
  <c r="F255" i="5"/>
  <c r="E251" i="5"/>
  <c r="G1300" i="1"/>
  <c r="H1300" i="1"/>
  <c r="G1259" i="1"/>
  <c r="H1259" i="1"/>
  <c r="D1255" i="1"/>
  <c r="I25" i="3"/>
  <c r="H1256" i="1"/>
  <c r="G1256" i="1"/>
  <c r="H1185" i="1"/>
  <c r="G1185" i="1"/>
  <c r="H1182" i="1"/>
  <c r="G1182" i="1"/>
  <c r="E316" i="9"/>
  <c r="B316" i="9" s="1"/>
  <c r="E315" i="9"/>
  <c r="B315" i="9" s="1"/>
  <c r="F12" i="5"/>
  <c r="D1017" i="1"/>
  <c r="E7" i="5"/>
  <c r="I22" i="3" s="1"/>
  <c r="H31" i="3"/>
  <c r="C1537" i="1"/>
  <c r="F177" i="5"/>
  <c r="H24" i="3"/>
  <c r="C1181" i="1"/>
  <c r="H473" i="1"/>
  <c r="G473" i="1"/>
  <c r="F361" i="4"/>
  <c r="D360" i="4"/>
  <c r="C356" i="1"/>
  <c r="H204" i="1"/>
  <c r="G204" i="1"/>
  <c r="E430" i="4"/>
  <c r="F274" i="5"/>
  <c r="D251" i="5"/>
  <c r="C1278" i="1"/>
  <c r="H565" i="1"/>
  <c r="G565" i="1"/>
  <c r="F321" i="4"/>
  <c r="C316" i="1"/>
  <c r="D45" i="1"/>
  <c r="E6" i="4"/>
  <c r="H22" i="3"/>
  <c r="C1012" i="1"/>
  <c r="F202" i="4"/>
  <c r="C198" i="1"/>
  <c r="F230" i="4"/>
  <c r="C226" i="1"/>
  <c r="E180" i="9"/>
  <c r="B180" i="9" s="1"/>
  <c r="E179" i="9"/>
  <c r="B179" i="9" s="1"/>
  <c r="I33" i="3"/>
  <c r="D1538" i="1"/>
  <c r="F135" i="5"/>
  <c r="C1140" i="1"/>
  <c r="F309" i="4"/>
  <c r="D308" i="4"/>
  <c r="C304" i="1"/>
  <c r="D6" i="4"/>
  <c r="F7" i="4"/>
  <c r="C3" i="1"/>
  <c r="F35" i="6"/>
  <c r="H28" i="3"/>
  <c r="C1431" i="1"/>
  <c r="F536" i="4"/>
  <c r="D535" i="4"/>
  <c r="C530" i="1"/>
  <c r="E152" i="4"/>
  <c r="D149" i="1"/>
  <c r="H623" i="1"/>
  <c r="G623" i="1"/>
  <c r="F153" i="4"/>
  <c r="I1553" i="1"/>
  <c r="E417" i="4"/>
  <c r="D412" i="1" s="1"/>
  <c r="D303" i="1"/>
  <c r="I1550" i="1"/>
  <c r="H421" i="1"/>
  <c r="G421" i="1"/>
  <c r="F125" i="4"/>
  <c r="I1557" i="1"/>
  <c r="I1561" i="1"/>
  <c r="G121" i="1"/>
  <c r="I28" i="3"/>
  <c r="D1431" i="1"/>
  <c r="F147" i="5"/>
  <c r="C1152" i="1"/>
  <c r="F88" i="5"/>
  <c r="C1093" i="1"/>
  <c r="H102" i="1"/>
  <c r="G102" i="1"/>
  <c r="H269" i="1"/>
  <c r="G269" i="1"/>
  <c r="F221" i="4"/>
  <c r="C217" i="1"/>
  <c r="H426" i="1"/>
  <c r="G426" i="1"/>
  <c r="C1525" i="1"/>
  <c r="F129" i="6"/>
  <c r="G338" i="9"/>
  <c r="E338" i="9" s="1"/>
  <c r="B338" i="9" s="1"/>
  <c r="F203" i="5"/>
  <c r="C1207" i="1"/>
  <c r="D45" i="8"/>
  <c r="C1628" i="1"/>
  <c r="B346" i="9"/>
  <c r="E345" i="9"/>
  <c r="I10" i="3" s="1"/>
  <c r="F106" i="4"/>
  <c r="E141" i="6"/>
  <c r="H174" i="1"/>
  <c r="G174" i="1"/>
  <c r="D430" i="4"/>
  <c r="F431" i="4"/>
  <c r="C425" i="1"/>
  <c r="E176" i="5"/>
  <c r="D1180" i="1" s="1"/>
  <c r="I24" i="3"/>
  <c r="D1181" i="1"/>
  <c r="E69" i="5"/>
  <c r="D1093" i="1"/>
  <c r="F228" i="9"/>
  <c r="B228" i="9" s="1"/>
  <c r="E310" i="9"/>
  <c r="B310" i="9" s="1"/>
  <c r="H30" i="3"/>
  <c r="C1510" i="1"/>
  <c r="F114" i="6"/>
  <c r="G348" i="9"/>
  <c r="E348" i="9" s="1"/>
  <c r="F89" i="6"/>
  <c r="C1485" i="1"/>
  <c r="D69" i="5"/>
  <c r="F522" i="4"/>
  <c r="C516" i="1"/>
  <c r="F373" i="4"/>
  <c r="C368" i="1"/>
  <c r="F648" i="4"/>
  <c r="C642" i="1"/>
  <c r="E535" i="4"/>
  <c r="F584" i="4"/>
  <c r="C578" i="1"/>
  <c r="D152" i="4"/>
  <c r="F82" i="4"/>
  <c r="C78" i="1"/>
  <c r="I1564" i="1"/>
  <c r="H1223" i="1"/>
  <c r="G1223" i="1"/>
  <c r="H227" i="1"/>
  <c r="G227" i="1"/>
  <c r="F647" i="4"/>
  <c r="C641" i="1"/>
  <c r="F49" i="4"/>
  <c r="C45" i="1"/>
  <c r="I1576" i="1"/>
  <c r="I1548" i="1"/>
  <c r="I1568" i="1"/>
  <c r="H341" i="1"/>
  <c r="G341" i="1"/>
  <c r="G1555" i="1" l="1"/>
  <c r="H1555" i="1"/>
  <c r="G343" i="9"/>
  <c r="E343" i="9" s="1"/>
  <c r="H19" i="9"/>
  <c r="E19" i="9" s="1"/>
  <c r="B19" i="9" s="1"/>
  <c r="C1621" i="1"/>
  <c r="G344" i="9"/>
  <c r="E344" i="9" s="1"/>
  <c r="B344" i="9" s="1"/>
  <c r="F7" i="5"/>
  <c r="D1012" i="1"/>
  <c r="H1017" i="1"/>
  <c r="G1017" i="1"/>
  <c r="B343" i="9"/>
  <c r="F6" i="4"/>
  <c r="H17" i="3"/>
  <c r="D422" i="4"/>
  <c r="C2" i="1"/>
  <c r="H641" i="1"/>
  <c r="G641" i="1"/>
  <c r="E640" i="4"/>
  <c r="D634" i="1" s="1"/>
  <c r="D529" i="1"/>
  <c r="I40" i="3"/>
  <c r="C1622" i="1"/>
  <c r="H1152" i="1"/>
  <c r="G1152" i="1"/>
  <c r="H304" i="1"/>
  <c r="G304" i="1"/>
  <c r="K1481" i="9"/>
  <c r="F251" i="5"/>
  <c r="H25" i="3"/>
  <c r="C1255" i="1"/>
  <c r="D418" i="4"/>
  <c r="F360" i="4"/>
  <c r="C355" i="1"/>
  <c r="D176" i="5"/>
  <c r="H642" i="1"/>
  <c r="G642" i="1"/>
  <c r="H516" i="1"/>
  <c r="G516" i="1"/>
  <c r="G1485" i="1"/>
  <c r="H1485" i="1"/>
  <c r="G1510" i="1"/>
  <c r="H1510" i="1"/>
  <c r="F430" i="4"/>
  <c r="D639" i="4"/>
  <c r="C424" i="1"/>
  <c r="H1207" i="1"/>
  <c r="G1207" i="1"/>
  <c r="G1525" i="1"/>
  <c r="H1525" i="1"/>
  <c r="H149" i="1"/>
  <c r="G149" i="1"/>
  <c r="H3" i="1"/>
  <c r="G3" i="1"/>
  <c r="D417" i="4"/>
  <c r="F308" i="4"/>
  <c r="C303" i="1"/>
  <c r="G1538" i="1"/>
  <c r="H1538" i="1"/>
  <c r="H226" i="1"/>
  <c r="G226" i="1"/>
  <c r="H1012" i="1"/>
  <c r="G1012" i="1"/>
  <c r="E422" i="4"/>
  <c r="I17" i="3"/>
  <c r="D2" i="1"/>
  <c r="H1181" i="1"/>
  <c r="G1181" i="1"/>
  <c r="E347" i="9"/>
  <c r="B348" i="9"/>
  <c r="I23" i="3"/>
  <c r="D1074" i="1"/>
  <c r="H530" i="1"/>
  <c r="G530" i="1"/>
  <c r="H1140" i="1"/>
  <c r="G1140" i="1"/>
  <c r="F69" i="5"/>
  <c r="H23" i="3"/>
  <c r="C1074" i="1"/>
  <c r="I31" i="3"/>
  <c r="D1537" i="1"/>
  <c r="G1537" i="1" s="1"/>
  <c r="F152" i="4"/>
  <c r="H18" i="3"/>
  <c r="D299" i="4"/>
  <c r="C148" i="1"/>
  <c r="H45" i="1"/>
  <c r="G45" i="1"/>
  <c r="H578" i="1"/>
  <c r="G578" i="1"/>
  <c r="H1093" i="1"/>
  <c r="G1093" i="1"/>
  <c r="E299" i="4"/>
  <c r="D148" i="1"/>
  <c r="I18" i="3"/>
  <c r="G1431" i="1"/>
  <c r="H1431" i="1"/>
  <c r="H9" i="3"/>
  <c r="G1621" i="1"/>
  <c r="H1621" i="1"/>
  <c r="H11" i="3"/>
  <c r="D6" i="5"/>
  <c r="E639" i="4"/>
  <c r="D633" i="1" s="1"/>
  <c r="D424" i="1"/>
  <c r="H78" i="1"/>
  <c r="G78" i="1"/>
  <c r="H368" i="1"/>
  <c r="G368" i="1"/>
  <c r="H198" i="1"/>
  <c r="G198" i="1"/>
  <c r="H316" i="1"/>
  <c r="G316" i="1"/>
  <c r="H1278" i="1"/>
  <c r="G1278" i="1"/>
  <c r="H356" i="1"/>
  <c r="G356" i="1"/>
  <c r="F141" i="6"/>
  <c r="H425" i="1"/>
  <c r="G425" i="1"/>
  <c r="H1628" i="1"/>
  <c r="G1628" i="1"/>
  <c r="E6" i="5"/>
  <c r="H217" i="1"/>
  <c r="G217" i="1"/>
  <c r="D640" i="4"/>
  <c r="F535" i="4"/>
  <c r="C529" i="1"/>
  <c r="H1537" i="1" l="1"/>
  <c r="E342" i="9"/>
  <c r="K3" i="9"/>
  <c r="I9" i="3"/>
  <c r="H148" i="1"/>
  <c r="G148" i="1"/>
  <c r="H303" i="1"/>
  <c r="G303" i="1"/>
  <c r="F639" i="4"/>
  <c r="C633" i="1"/>
  <c r="H2" i="1"/>
  <c r="G2" i="1"/>
  <c r="D300" i="4"/>
  <c r="G299" i="9"/>
  <c r="G306" i="9"/>
  <c r="E306" i="9" s="1"/>
  <c r="B306" i="9" s="1"/>
  <c r="F6" i="5"/>
  <c r="C1011" i="1"/>
  <c r="E643" i="4"/>
  <c r="D417" i="1"/>
  <c r="F418" i="4"/>
  <c r="C413" i="1"/>
  <c r="D424" i="4"/>
  <c r="F422" i="4"/>
  <c r="D643" i="4"/>
  <c r="C417" i="1"/>
  <c r="N3" i="9"/>
  <c r="I11" i="3"/>
  <c r="E301" i="4"/>
  <c r="D297" i="1" s="1"/>
  <c r="E423" i="4"/>
  <c r="D295" i="1"/>
  <c r="D423" i="4"/>
  <c r="F299" i="4"/>
  <c r="D301" i="4"/>
  <c r="C295" i="1"/>
  <c r="H1074" i="1"/>
  <c r="G1074" i="1"/>
  <c r="F417" i="4"/>
  <c r="C412" i="1"/>
  <c r="F176" i="5"/>
  <c r="C1180" i="1"/>
  <c r="H1255" i="1"/>
  <c r="G1255" i="1"/>
  <c r="G1622" i="1"/>
  <c r="H1622" i="1"/>
  <c r="H299" i="9"/>
  <c r="D1011" i="1"/>
  <c r="F640" i="4"/>
  <c r="C634" i="1"/>
  <c r="H529" i="1"/>
  <c r="G529" i="1"/>
  <c r="E300" i="4"/>
  <c r="D296" i="1" s="1"/>
  <c r="H424" i="1"/>
  <c r="G424" i="1"/>
  <c r="H355" i="1"/>
  <c r="G355" i="1"/>
  <c r="H295" i="1" l="1"/>
  <c r="G295" i="1"/>
  <c r="D637" i="1"/>
  <c r="E425" i="4"/>
  <c r="D420" i="1" s="1"/>
  <c r="E644" i="4"/>
  <c r="E645" i="4" s="1"/>
  <c r="D418" i="1"/>
  <c r="H20" i="9"/>
  <c r="H413" i="1"/>
  <c r="G413" i="1"/>
  <c r="D644" i="4"/>
  <c r="D425" i="4"/>
  <c r="F423" i="4"/>
  <c r="C418" i="1"/>
  <c r="G20" i="9"/>
  <c r="H412" i="1"/>
  <c r="G412" i="1"/>
  <c r="C419" i="1"/>
  <c r="F301" i="4"/>
  <c r="C297" i="1"/>
  <c r="H417" i="1"/>
  <c r="G417" i="1"/>
  <c r="E424" i="4"/>
  <c r="D419" i="1" s="1"/>
  <c r="E299" i="9"/>
  <c r="H634" i="1"/>
  <c r="G634" i="1"/>
  <c r="H1180" i="1"/>
  <c r="G1180" i="1"/>
  <c r="F643" i="4"/>
  <c r="D645" i="4"/>
  <c r="C637" i="1"/>
  <c r="H8" i="3"/>
  <c r="H1011" i="1"/>
  <c r="G1011" i="1"/>
  <c r="F300" i="4"/>
  <c r="C296" i="1"/>
  <c r="H633" i="1"/>
  <c r="G633" i="1"/>
  <c r="E20" i="9" l="1"/>
  <c r="B20" i="9" s="1"/>
  <c r="H637" i="1"/>
  <c r="G637" i="1"/>
  <c r="F425" i="4"/>
  <c r="C420" i="1"/>
  <c r="F645" i="4"/>
  <c r="C639" i="1"/>
  <c r="D646" i="4"/>
  <c r="F644" i="4"/>
  <c r="C638" i="1"/>
  <c r="D639" i="1"/>
  <c r="M3" i="9"/>
  <c r="H419" i="1"/>
  <c r="G419" i="1"/>
  <c r="F424" i="4"/>
  <c r="H418" i="1"/>
  <c r="G418" i="1"/>
  <c r="E646" i="4"/>
  <c r="D638" i="1"/>
  <c r="H296" i="1"/>
  <c r="G296" i="1"/>
  <c r="B299" i="9"/>
  <c r="H297" i="1"/>
  <c r="G297" i="1"/>
  <c r="E650" i="4" l="1"/>
  <c r="D640" i="1"/>
  <c r="F646" i="4"/>
  <c r="D650" i="4"/>
  <c r="C640" i="1"/>
  <c r="G297" i="9"/>
  <c r="E297" i="9" s="1"/>
  <c r="B297" i="9" s="1"/>
  <c r="H420" i="1"/>
  <c r="G420" i="1"/>
  <c r="E649" i="4"/>
  <c r="H639" i="1"/>
  <c r="G639" i="1"/>
  <c r="H638" i="1"/>
  <c r="G638" i="1"/>
  <c r="H334" i="9"/>
  <c r="G334" i="9"/>
  <c r="D649" i="4"/>
  <c r="E334" i="9" l="1"/>
  <c r="B334" i="9" s="1"/>
  <c r="H19" i="3"/>
  <c r="F649" i="4"/>
  <c r="C643" i="1"/>
  <c r="F650" i="4"/>
  <c r="H20" i="3"/>
  <c r="C644" i="1"/>
  <c r="I19" i="3"/>
  <c r="D643" i="1"/>
  <c r="H640" i="1"/>
  <c r="G640" i="1"/>
  <c r="I20" i="3"/>
  <c r="D644" i="1"/>
  <c r="H7" i="3" l="1"/>
  <c r="J3" i="9" s="1"/>
  <c r="E298" i="9"/>
  <c r="I8" i="3" s="1"/>
  <c r="H644" i="1"/>
  <c r="G644" i="1"/>
  <c r="H643" i="1"/>
  <c r="G643" i="1"/>
  <c r="L293" i="9" l="1"/>
  <c r="F293" i="9" s="1"/>
  <c r="G295" i="9"/>
  <c r="G18" i="9"/>
  <c r="H295" i="9"/>
  <c r="K7" i="9"/>
  <c r="H18" i="9"/>
  <c r="J12" i="9"/>
  <c r="I9" i="9"/>
  <c r="G21" i="9"/>
  <c r="L15" i="9"/>
  <c r="K9" i="9"/>
  <c r="G17" i="9"/>
  <c r="J8" i="9"/>
  <c r="H16" i="9"/>
  <c r="K10" i="9"/>
  <c r="H22" i="9"/>
  <c r="I8" i="9"/>
  <c r="I6" i="9"/>
  <c r="K12" i="9"/>
  <c r="I13" i="9"/>
  <c r="J9" i="9"/>
  <c r="G22" i="9"/>
  <c r="M16" i="9"/>
  <c r="J10" i="9"/>
  <c r="I5" i="9"/>
  <c r="G15" i="9"/>
  <c r="J7" i="9"/>
  <c r="K13" i="9"/>
  <c r="I7" i="9"/>
  <c r="L16" i="9"/>
  <c r="K11" i="9"/>
  <c r="J17" i="9"/>
  <c r="I12" i="9"/>
  <c r="J11" i="9"/>
  <c r="H21" i="9"/>
  <c r="K8" i="9"/>
  <c r="J13" i="9"/>
  <c r="H17" i="9"/>
  <c r="I11" i="9"/>
  <c r="J6" i="9"/>
  <c r="H15" i="9"/>
  <c r="M15" i="9"/>
  <c r="G16" i="9"/>
  <c r="K5" i="9"/>
  <c r="K6" i="9"/>
  <c r="I17" i="9"/>
  <c r="J5" i="9"/>
  <c r="E295" i="9" l="1"/>
  <c r="B295" i="9" s="1"/>
  <c r="E10" i="9"/>
  <c r="B10" i="9" s="1"/>
  <c r="E12" i="9"/>
  <c r="B12" i="9" s="1"/>
  <c r="F16" i="9"/>
  <c r="E7" i="9"/>
  <c r="B7" i="9" s="1"/>
  <c r="E16" i="9"/>
  <c r="E11" i="9"/>
  <c r="B11" i="9" s="1"/>
  <c r="E22" i="9"/>
  <c r="B22" i="9" s="1"/>
  <c r="E13" i="9"/>
  <c r="B13" i="9" s="1"/>
  <c r="E17" i="9"/>
  <c r="B17" i="9" s="1"/>
  <c r="E9" i="9"/>
  <c r="B9" i="9" s="1"/>
  <c r="E18" i="9"/>
  <c r="B18" i="9" s="1"/>
  <c r="E15" i="9"/>
  <c r="E6" i="9"/>
  <c r="B6" i="9" s="1"/>
  <c r="F15" i="9"/>
  <c r="E5" i="9"/>
  <c r="E8" i="9"/>
  <c r="B8" i="9" s="1"/>
  <c r="E21" i="9"/>
  <c r="B21" i="9" s="1"/>
  <c r="B293" i="9"/>
  <c r="F23" i="9"/>
  <c r="E23" i="9" l="1"/>
  <c r="I7" i="3" s="1"/>
  <c r="F14" i="9"/>
  <c r="F3" i="9" s="1"/>
  <c r="B16" i="9"/>
  <c r="B5" i="9"/>
  <c r="E4" i="9"/>
  <c r="B15" i="9"/>
  <c r="E14" i="9"/>
  <c r="I13" i="3" s="1"/>
  <c r="E3" i="9" l="1"/>
</calcChain>
</file>

<file path=xl/sharedStrings.xml><?xml version="1.0" encoding="utf-8"?>
<sst xmlns="http://schemas.openxmlformats.org/spreadsheetml/2006/main" count="4733" uniqueCount="3656">
  <si>
    <t>Obveznik:</t>
  </si>
  <si>
    <t>32344 - ZAVOD ZA JAVNO ZDRAVSTVO VARAŽDINSKE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</si>
  <si>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</si>
  <si>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</si>
  <si>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</si>
  <si>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</si>
  <si>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</si>
  <si>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</si>
  <si>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</si>
  <si>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</si>
  <si>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</si>
  <si>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</si>
  <si>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</si>
  <si>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</si>
  <si>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</si>
  <si>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</si>
  <si>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</si>
  <si>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</si>
  <si>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</si>
  <si>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</si>
  <si>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</si>
  <si>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</si>
  <si>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</si>
  <si>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</si>
  <si>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</si>
  <si>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</si>
  <si>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</si>
  <si>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</si>
  <si>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</si>
  <si>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</si>
  <si>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</si>
  <si>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</si>
  <si>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</si>
  <si>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</si>
  <si>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</si>
  <si>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</si>
  <si>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</si>
  <si>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</si>
  <si>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</si>
  <si>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</si>
  <si>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</si>
  <si>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</si>
  <si>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</si>
  <si>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</si>
  <si>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</si>
  <si>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</si>
  <si>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</si>
  <si>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</si>
  <si>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</si>
  <si>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</si>
  <si>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</si>
  <si>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</si>
  <si>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</si>
  <si>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</si>
  <si>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</si>
  <si>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</si>
  <si>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</si>
  <si>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</si>
  <si>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</si>
  <si>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</si>
  <si>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</si>
  <si>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</si>
  <si>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</si>
  <si>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</si>
  <si>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</si>
  <si>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</si>
  <si>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</si>
  <si>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</si>
  <si>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</si>
  <si>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</si>
  <si>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</si>
  <si>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</si>
  <si>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</si>
  <si>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</si>
  <si>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</si>
  <si>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</si>
  <si>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</si>
  <si>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</si>
  <si>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</si>
  <si>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</si>
  <si>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</si>
  <si>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</si>
  <si>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</si>
  <si>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</si>
  <si>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</si>
  <si>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</si>
  <si>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</si>
  <si>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</si>
  <si>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</si>
  <si>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</si>
  <si>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</si>
  <si>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</si>
  <si>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</si>
  <si>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</si>
  <si>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</si>
  <si>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</si>
  <si>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</si>
  <si>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</si>
  <si>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</si>
  <si>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</si>
  <si>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</si>
  <si>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</si>
  <si>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</si>
  <si>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</si>
  <si>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</si>
  <si>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</si>
  <si>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</si>
  <si>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</si>
  <si>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</si>
  <si>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</si>
  <si>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</si>
  <si>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</si>
  <si>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</si>
  <si>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</si>
  <si>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</si>
  <si>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</si>
  <si>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</si>
  <si>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</si>
  <si>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</si>
  <si>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</si>
  <si>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</si>
  <si>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</si>
  <si>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</si>
  <si>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</si>
  <si>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</si>
  <si>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</si>
  <si>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</si>
  <si>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</si>
  <si>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</si>
  <si>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</si>
  <si>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</si>
  <si>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</si>
  <si>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</si>
  <si>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</si>
  <si>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</si>
  <si>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</si>
  <si>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</si>
  <si>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</si>
  <si>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</si>
  <si>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</si>
  <si>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</si>
  <si>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</si>
  <si>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</si>
  <si>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</si>
  <si>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</si>
  <si>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</si>
  <si>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</si>
  <si>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</si>
  <si>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</si>
  <si>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</si>
  <si>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</si>
  <si>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</si>
  <si>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</si>
  <si>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</si>
  <si>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</si>
  <si>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</si>
  <si>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</si>
  <si>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</si>
  <si>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</si>
  <si>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</si>
  <si>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</si>
  <si>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</si>
  <si>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</si>
  <si>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</si>
  <si>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</si>
  <si>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</si>
  <si>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</si>
  <si>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</si>
  <si>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</si>
  <si>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</si>
  <si>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</si>
  <si>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</si>
  <si>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</si>
  <si>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</si>
  <si>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</si>
  <si>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</si>
  <si>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</si>
  <si>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</si>
  <si>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</si>
  <si>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</si>
  <si>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</si>
  <si>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</si>
  <si>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</si>
  <si>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</si>
  <si>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</si>
  <si>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</si>
  <si>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</si>
  <si>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</si>
  <si>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</si>
  <si>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</si>
  <si>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</si>
  <si>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</si>
  <si>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</si>
  <si>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</si>
  <si>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</si>
  <si>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</si>
  <si>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</si>
  <si>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</si>
  <si>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</si>
  <si>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</si>
  <si>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</si>
  <si>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</si>
  <si>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</si>
  <si>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</si>
  <si>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</si>
  <si>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</si>
  <si>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</si>
  <si>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</si>
  <si>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</si>
  <si>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</si>
  <si>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</si>
  <si>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</si>
  <si>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</si>
  <si>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</si>
  <si>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</si>
  <si>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</si>
  <si>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</si>
  <si>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</si>
  <si>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</si>
  <si>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</si>
  <si>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</si>
  <si>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</si>
  <si>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</si>
  <si>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</si>
  <si>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</si>
  <si>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</si>
  <si>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</si>
  <si>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</si>
  <si>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</si>
  <si>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</si>
  <si>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</si>
  <si>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</si>
  <si>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</si>
  <si>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</si>
  <si>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</si>
  <si>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</si>
  <si>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</si>
  <si>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</si>
  <si>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</si>
  <si>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</si>
  <si>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</si>
  <si>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</si>
  <si>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</si>
  <si>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</si>
  <si>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</si>
  <si>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</si>
  <si>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</si>
  <si>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</si>
  <si>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</si>
  <si>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</si>
  <si>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</si>
  <si>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</si>
  <si>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</si>
  <si>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</si>
  <si>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</si>
  <si>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</si>
  <si>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</si>
  <si>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</si>
  <si>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</si>
  <si>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</si>
  <si>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</si>
  <si>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</si>
  <si>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</si>
  <si>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</si>
  <si>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</si>
  <si>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</si>
  <si>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</si>
  <si>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</si>
  <si>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</si>
  <si>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</si>
  <si>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</si>
  <si>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</si>
  <si>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</si>
  <si>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</si>
  <si>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</si>
  <si>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</si>
  <si>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</si>
  <si>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</si>
  <si>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</si>
  <si>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</si>
  <si>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</si>
  <si>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</si>
  <si>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</si>
  <si>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</si>
  <si>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</si>
  <si>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</si>
  <si>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</si>
  <si>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</si>
  <si>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</si>
  <si>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</si>
  <si>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</si>
  <si>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</si>
  <si>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</si>
  <si>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</si>
  <si>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</si>
  <si>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</si>
  <si>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</si>
  <si>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</si>
  <si>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</si>
  <si>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</si>
  <si>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</si>
  <si>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</si>
  <si>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</si>
  <si>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</si>
  <si>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</si>
  <si>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</si>
  <si>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</si>
  <si>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</si>
  <si>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</si>
  <si>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</si>
  <si>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</si>
  <si>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</si>
  <si>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</si>
  <si>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</si>
  <si>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</si>
  <si>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</si>
  <si>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</si>
  <si>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</si>
  <si>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</si>
  <si>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</si>
  <si>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</si>
  <si>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</si>
  <si>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</si>
  <si>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</si>
  <si>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</si>
  <si>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</si>
  <si>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</si>
  <si>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</si>
  <si>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</si>
  <si>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</si>
  <si>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</si>
  <si>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</si>
  <si>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</si>
  <si>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</si>
  <si>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</si>
  <si>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</si>
  <si>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</si>
  <si>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</si>
  <si>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</si>
  <si>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</si>
  <si>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</si>
  <si>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</si>
  <si>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</si>
  <si>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</si>
  <si>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</si>
  <si>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</si>
  <si>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</si>
  <si>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</si>
  <si>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</si>
  <si>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</si>
  <si>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</si>
  <si>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</si>
  <si>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</si>
  <si>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</si>
  <si>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</si>
  <si>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</si>
  <si>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</si>
  <si>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</si>
  <si>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</si>
  <si>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</si>
  <si>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</si>
  <si>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</si>
  <si>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</si>
  <si>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</si>
  <si>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</si>
  <si>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</si>
  <si>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</si>
  <si>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</si>
  <si>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</si>
  <si>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</si>
  <si>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</si>
  <si>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</si>
  <si>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</si>
  <si>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</si>
  <si>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</si>
  <si>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</si>
  <si>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</si>
  <si>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</si>
  <si>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</si>
  <si>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</si>
  <si>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</si>
  <si>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</si>
  <si>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</si>
  <si>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</si>
  <si>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</si>
  <si>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</si>
  <si>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</si>
  <si>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</si>
  <si>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</si>
  <si>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</si>
  <si>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</si>
  <si>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</si>
  <si>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</si>
  <si>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</si>
  <si>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</si>
  <si>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</si>
  <si>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</si>
  <si>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</si>
  <si>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</si>
  <si>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</si>
  <si>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</si>
  <si>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</si>
  <si>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</si>
  <si>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</si>
  <si>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</si>
  <si>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</si>
  <si>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</si>
  <si>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</si>
  <si>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</si>
  <si>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</si>
  <si>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</si>
  <si>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</si>
  <si>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</si>
  <si>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</si>
  <si>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</si>
  <si>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</si>
  <si>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</si>
  <si>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</si>
  <si>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</si>
  <si>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</si>
  <si>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</si>
  <si>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</si>
  <si>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</si>
  <si>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</si>
  <si>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</si>
  <si>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</si>
  <si>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</si>
  <si>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</si>
  <si>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</si>
  <si>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</si>
  <si>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</si>
  <si>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</si>
  <si>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</si>
  <si>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</si>
  <si>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</si>
  <si>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</si>
  <si>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</si>
  <si>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</si>
  <si>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</si>
  <si>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</si>
  <si>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</si>
  <si>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</si>
  <si>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</si>
  <si>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</si>
  <si>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</si>
  <si>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</si>
  <si>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</si>
  <si>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</si>
  <si>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</si>
  <si>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</si>
  <si>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</si>
  <si>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</si>
  <si>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</si>
  <si>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</si>
  <si>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</si>
  <si>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</si>
  <si>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</si>
  <si>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</si>
  <si>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</si>
  <si>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</si>
  <si>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</si>
  <si>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</si>
  <si>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</si>
  <si>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</si>
  <si>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</si>
  <si>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</si>
  <si>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</si>
  <si>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</si>
  <si>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</si>
  <si>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</si>
  <si>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</si>
  <si>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</si>
  <si>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</si>
  <si>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</si>
  <si>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</si>
  <si>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</si>
  <si>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</si>
  <si>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</si>
  <si>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</si>
  <si>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</si>
  <si>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</si>
  <si>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</si>
  <si>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</si>
  <si>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</si>
  <si>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</si>
  <si>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</si>
  <si>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</si>
  <si>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</si>
  <si>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</si>
  <si>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</si>
  <si>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</si>
  <si>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</si>
  <si>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</si>
  <si>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</si>
  <si>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</si>
  <si>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</si>
  <si>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</si>
  <si>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</si>
  <si>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</si>
  <si>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</si>
  <si>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</si>
  <si>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</si>
  <si>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</si>
  <si>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</si>
  <si>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</si>
  <si>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</si>
  <si>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</si>
  <si>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</si>
  <si>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</si>
  <si>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</si>
  <si>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</si>
  <si>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</si>
  <si>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</si>
  <si>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</si>
  <si>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</si>
  <si>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</si>
  <si>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</si>
  <si>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</si>
  <si>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</si>
  <si>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</si>
  <si>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</si>
  <si>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</si>
  <si>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</si>
  <si>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</si>
  <si>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</si>
  <si>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</si>
  <si>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</si>
  <si>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</si>
  <si>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</si>
  <si>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</si>
  <si>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</si>
  <si>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</si>
  <si>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</si>
  <si>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</si>
  <si>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</si>
  <si>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</si>
  <si>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</si>
  <si>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</si>
  <si>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</si>
  <si>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</si>
  <si>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</si>
  <si>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</si>
  <si>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</si>
  <si>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</si>
  <si>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</si>
  <si>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</si>
  <si>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</si>
  <si>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</si>
  <si>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</si>
  <si>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</si>
  <si>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</si>
  <si>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</si>
  <si>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</si>
  <si>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</si>
  <si>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</si>
  <si>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</si>
  <si>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</si>
  <si>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</si>
  <si>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</si>
  <si>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</si>
  <si>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</si>
  <si>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</si>
  <si>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</si>
  <si>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</si>
  <si>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</si>
  <si>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</si>
  <si>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</si>
  <si>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</si>
  <si>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</si>
  <si>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</si>
  <si>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</si>
  <si>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</si>
  <si>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</si>
  <si>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</si>
  <si>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</si>
  <si>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</si>
  <si>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</si>
  <si>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</si>
  <si>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</si>
  <si>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</si>
  <si>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</si>
  <si>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</si>
  <si>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</si>
  <si>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</si>
  <si>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</si>
  <si>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</si>
  <si>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</si>
  <si>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</si>
  <si>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</si>
  <si>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</si>
  <si>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</si>
  <si>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</si>
  <si>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</si>
  <si>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</si>
  <si>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</si>
  <si>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</si>
  <si>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</si>
  <si>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</si>
  <si>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</si>
  <si>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</si>
  <si>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</si>
  <si>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</si>
  <si>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</si>
  <si>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</si>
  <si>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</si>
  <si>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</si>
  <si>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</si>
  <si>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</si>
  <si>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</si>
  <si>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</si>
  <si>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</si>
  <si>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</si>
  <si>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</si>
  <si>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</si>
  <si>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</si>
  <si>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</si>
  <si>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</si>
  <si>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</si>
  <si>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</si>
  <si>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</si>
  <si>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</si>
  <si>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</si>
  <si>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</si>
  <si>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</si>
  <si>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</si>
  <si>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</si>
  <si>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</si>
  <si>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</si>
  <si>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</si>
  <si>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</si>
  <si>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</si>
  <si>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</si>
  <si>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</si>
  <si>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</si>
  <si>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</si>
  <si>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</si>
  <si>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</si>
  <si>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</si>
  <si>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</si>
  <si>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</si>
  <si>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</si>
  <si>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</si>
  <si>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</si>
  <si>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</si>
  <si>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</si>
  <si>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</si>
  <si>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</si>
  <si>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</si>
  <si>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</si>
  <si>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</si>
  <si>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</si>
  <si>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</si>
  <si>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</si>
  <si>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</si>
  <si>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</si>
  <si>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</si>
  <si>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</si>
  <si>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</si>
  <si>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</si>
  <si>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</si>
  <si>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</si>
  <si>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</si>
  <si>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</si>
  <si>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</si>
  <si>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</si>
  <si>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</si>
  <si>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</si>
  <si>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</si>
  <si>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</si>
  <si>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</si>
  <si>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</si>
  <si>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</si>
  <si>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</si>
  <si>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</si>
  <si>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</si>
  <si>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</si>
  <si>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</si>
  <si>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</si>
  <si>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</si>
  <si>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</si>
  <si>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</si>
  <si>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</si>
  <si>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</si>
  <si>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</si>
  <si>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</si>
  <si>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</si>
  <si>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</si>
  <si>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</si>
  <si>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</si>
  <si>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</si>
  <si>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</si>
  <si>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</si>
  <si>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</si>
  <si>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</si>
  <si>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</si>
  <si>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</si>
  <si>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</si>
  <si>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</si>
  <si>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</si>
  <si>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</si>
  <si>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</si>
  <si>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</si>
  <si>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</si>
  <si>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</si>
  <si>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</si>
  <si>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</si>
  <si>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</si>
  <si>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</si>
  <si>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</si>
  <si>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</si>
  <si>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</si>
  <si>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</si>
  <si>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</si>
  <si>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</si>
  <si>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</si>
  <si>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</si>
  <si>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</si>
  <si>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</si>
  <si>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</si>
  <si>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</si>
  <si>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</si>
  <si>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</si>
  <si>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</si>
  <si>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</si>
  <si>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</si>
  <si>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</si>
  <si>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</si>
  <si>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</si>
  <si>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</si>
  <si>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</si>
  <si>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</si>
  <si>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</si>
  <si>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</si>
  <si>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</si>
  <si>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</si>
  <si>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</si>
  <si>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</si>
  <si>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</si>
  <si>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</si>
  <si>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</si>
  <si>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</si>
  <si>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</si>
  <si>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</si>
  <si>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</si>
  <si>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</si>
  <si>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</si>
  <si>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</si>
  <si>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</si>
  <si>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</si>
  <si>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</si>
  <si>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</si>
  <si>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</si>
  <si>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</si>
  <si>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</si>
  <si>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</si>
  <si>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</si>
  <si>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</si>
  <si>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</si>
  <si>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</si>
  <si>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</si>
  <si>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</si>
  <si>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</si>
  <si>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</si>
  <si>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</si>
  <si>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</si>
  <si>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</si>
  <si>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</si>
  <si>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</si>
  <si>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</si>
  <si>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</si>
  <si>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</si>
  <si>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</si>
  <si>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</si>
  <si>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</si>
  <si>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</si>
  <si>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</si>
  <si>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</si>
  <si>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</si>
  <si>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</si>
  <si>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</si>
  <si>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</si>
  <si>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</si>
  <si>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</si>
  <si>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</si>
  <si>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</si>
  <si>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</si>
  <si>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</si>
  <si>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</si>
  <si>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</si>
  <si>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</si>
  <si>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</si>
  <si>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</si>
  <si>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</si>
  <si>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</si>
  <si>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</si>
  <si>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</si>
  <si>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</si>
  <si>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</si>
  <si>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</si>
  <si>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</si>
  <si>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</si>
  <si>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</si>
  <si>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</si>
  <si>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</si>
  <si>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</si>
  <si>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</si>
  <si>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</si>
  <si>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</si>
  <si>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</si>
  <si>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</si>
  <si>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</si>
  <si>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</si>
  <si>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</si>
  <si>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</si>
  <si>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</si>
  <si>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</si>
  <si>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</si>
  <si>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</si>
  <si>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</si>
  <si>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</si>
  <si>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</si>
  <si>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</si>
  <si>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</si>
  <si>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</si>
  <si>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</si>
  <si>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</si>
  <si>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</si>
  <si>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</si>
  <si>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</si>
  <si>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</si>
  <si>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</si>
  <si>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</si>
  <si>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</si>
  <si>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</si>
  <si>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</si>
  <si>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</si>
  <si>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</si>
  <si>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</si>
  <si>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</si>
  <si>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</si>
  <si>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</si>
  <si>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</si>
  <si>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</si>
  <si>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</si>
  <si>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</si>
  <si>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</si>
  <si>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</si>
  <si>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</si>
  <si>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</si>
  <si>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</si>
  <si>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</si>
  <si>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</si>
  <si>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</si>
  <si>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</si>
  <si>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</si>
  <si>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</si>
  <si>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</si>
  <si>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</si>
  <si>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</si>
  <si>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</si>
  <si>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</si>
  <si>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</si>
  <si>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</si>
  <si>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</si>
  <si>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</si>
  <si>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</si>
  <si>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</si>
  <si>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</si>
  <si>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</si>
  <si>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</si>
  <si>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</si>
  <si>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</si>
  <si>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</si>
  <si>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</si>
  <si>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</si>
  <si>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</si>
  <si>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</si>
  <si>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</si>
  <si>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</si>
  <si>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</si>
  <si>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</si>
  <si>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</si>
  <si>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</si>
  <si>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</si>
  <si>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</si>
  <si>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</si>
  <si>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</si>
  <si>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</si>
  <si>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</si>
  <si>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</si>
  <si>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</si>
  <si>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</si>
  <si>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</si>
  <si>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</si>
  <si>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</si>
  <si>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</si>
  <si>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</si>
  <si>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</si>
  <si>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</si>
  <si>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</si>
  <si>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</si>
  <si>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</si>
  <si>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</si>
  <si>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</si>
  <si>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</si>
  <si>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</si>
  <si>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</si>
  <si>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</si>
  <si>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</si>
  <si>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</si>
  <si>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</si>
  <si>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</si>
  <si>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</si>
  <si>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</si>
  <si>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</si>
  <si>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</si>
  <si>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</si>
  <si>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</si>
  <si>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</si>
  <si>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</si>
  <si>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</si>
  <si>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</si>
  <si>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</si>
  <si>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</si>
  <si>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</si>
  <si>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</si>
  <si>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</si>
  <si>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</si>
  <si>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</si>
  <si>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</si>
  <si>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</si>
  <si>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</si>
  <si>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</si>
  <si>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</si>
  <si>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</si>
  <si>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</si>
  <si>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</si>
  <si>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</si>
  <si>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</si>
  <si>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</si>
  <si>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</si>
  <si>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</si>
  <si>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</si>
  <si>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</si>
  <si>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</si>
  <si>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</si>
  <si>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</si>
  <si>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</si>
  <si>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</si>
  <si>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</si>
  <si>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</si>
  <si>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</si>
  <si>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</si>
  <si>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</si>
  <si>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</si>
  <si>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</si>
  <si>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</si>
  <si>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</si>
  <si>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</si>
  <si>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</si>
  <si>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</si>
  <si>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</si>
  <si>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</si>
  <si>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</si>
  <si>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</si>
  <si>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</si>
  <si>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</si>
  <si>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</si>
  <si>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</si>
  <si>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</si>
  <si>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</si>
  <si>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</si>
  <si>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</si>
  <si>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</si>
  <si>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</si>
  <si>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</si>
  <si>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</si>
  <si>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</si>
  <si>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</si>
  <si>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</si>
  <si>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</si>
  <si>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</si>
  <si>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</si>
  <si>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</si>
  <si>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</si>
  <si>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</si>
  <si>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</si>
  <si>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</si>
  <si>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</si>
  <si>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</si>
  <si>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</si>
  <si>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</si>
  <si>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</si>
  <si>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</si>
  <si>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</si>
  <si>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</si>
  <si>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</si>
  <si>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</si>
  <si>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</si>
  <si>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</si>
  <si>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</si>
  <si>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</si>
  <si>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</si>
  <si>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</si>
  <si>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</si>
  <si>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</si>
  <si>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</si>
  <si>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</si>
  <si>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</si>
  <si>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</si>
  <si>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</si>
  <si>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</si>
  <si>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</si>
  <si>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</si>
  <si>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</si>
  <si>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</si>
  <si>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</si>
  <si>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</si>
  <si>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</si>
  <si>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</si>
  <si>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</si>
  <si>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</si>
  <si>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</si>
  <si>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</si>
  <si>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</si>
  <si>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</si>
  <si>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</si>
  <si>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</si>
  <si>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</si>
  <si>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</si>
  <si>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</si>
  <si>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</si>
  <si>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</si>
  <si>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</si>
  <si>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</si>
  <si>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</si>
  <si>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</si>
  <si>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</si>
  <si>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</si>
  <si>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</si>
  <si>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</si>
  <si>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</si>
  <si>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</si>
  <si>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</si>
  <si>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</si>
  <si>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</si>
  <si>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</si>
  <si>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</si>
  <si>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</si>
  <si>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</si>
  <si>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</si>
  <si>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</si>
  <si>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</si>
  <si>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</si>
  <si>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</si>
  <si>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</si>
  <si>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</si>
  <si>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</si>
  <si>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</si>
  <si>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</si>
  <si>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</si>
  <si>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</si>
  <si>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</si>
  <si>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</si>
  <si>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</si>
  <si>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</si>
  <si>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</si>
  <si>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</si>
  <si>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</si>
  <si>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</si>
  <si>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</si>
  <si>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</si>
  <si>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</si>
  <si>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</si>
  <si>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</si>
  <si>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</si>
  <si>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</si>
  <si>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</si>
  <si>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</si>
  <si>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</si>
  <si>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</si>
  <si>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</si>
  <si>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</si>
  <si>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</si>
  <si>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</si>
  <si>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</si>
  <si>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</si>
  <si>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</si>
  <si>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</si>
  <si>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</si>
  <si>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</si>
  <si>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</si>
  <si>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</si>
  <si>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</si>
  <si>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</si>
  <si>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</si>
  <si>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</si>
  <si>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</si>
  <si>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</si>
  <si>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</si>
  <si>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</si>
  <si>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</si>
  <si>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</si>
  <si>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</si>
  <si>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</si>
  <si>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</si>
  <si>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</si>
  <si>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</si>
  <si>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</si>
  <si>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</si>
  <si>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</si>
  <si>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</si>
  <si>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</si>
  <si>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</si>
  <si>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</si>
  <si>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</si>
  <si>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</si>
  <si>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</si>
  <si>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</si>
  <si>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</si>
  <si>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</si>
  <si>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</si>
  <si>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</si>
  <si>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</si>
  <si>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</si>
  <si>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</si>
  <si>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</si>
  <si>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</si>
  <si>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</si>
  <si>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</si>
  <si>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</si>
  <si>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</si>
  <si>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</si>
  <si>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</si>
  <si>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</si>
  <si>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</si>
  <si>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</si>
  <si>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</si>
  <si>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</si>
  <si>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</si>
  <si>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</si>
  <si>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</si>
  <si>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</si>
  <si>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</si>
  <si>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</si>
  <si>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</si>
  <si>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</si>
  <si>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</si>
  <si>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</si>
  <si>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</si>
  <si>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</si>
  <si>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</si>
  <si>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</si>
  <si>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</si>
  <si>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</si>
  <si>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</si>
  <si>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</si>
  <si>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</si>
  <si>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</si>
  <si>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</si>
  <si>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</si>
  <si>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</si>
  <si>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</si>
  <si>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</si>
  <si>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</si>
  <si>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</si>
  <si>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</si>
  <si>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</si>
  <si>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</si>
  <si>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</si>
  <si>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</si>
  <si>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</si>
  <si>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</si>
  <si>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</si>
  <si>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</si>
  <si>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</si>
  <si>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</si>
  <si>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</si>
  <si>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</si>
  <si>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</si>
  <si>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</si>
  <si>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</si>
  <si>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</si>
  <si>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</si>
  <si>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</si>
  <si>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</si>
  <si>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</si>
  <si>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</si>
  <si>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</si>
  <si>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</si>
  <si>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</si>
  <si>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</si>
  <si>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</si>
  <si>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</si>
  <si>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</si>
  <si>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</si>
  <si>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</si>
  <si>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</si>
  <si>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</si>
  <si>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</si>
  <si>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</si>
  <si>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</si>
  <si>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</si>
  <si>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</si>
  <si>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</si>
  <si>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</si>
  <si>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</si>
  <si>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</si>
  <si>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</si>
  <si>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</si>
  <si>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</si>
  <si>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</si>
  <si>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</si>
  <si>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</si>
  <si>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</si>
  <si>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</si>
  <si>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</si>
  <si>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</si>
  <si>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</si>
  <si>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</si>
  <si>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</si>
  <si>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</si>
  <si>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</si>
  <si>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</si>
  <si>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</si>
  <si>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</si>
  <si>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</si>
  <si>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</si>
  <si>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</si>
  <si>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</si>
  <si>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</si>
  <si>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</si>
  <si>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</si>
  <si>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</si>
  <si>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</si>
  <si>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</si>
  <si>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</si>
  <si>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</si>
  <si>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</si>
  <si>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</si>
  <si>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</si>
  <si>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</si>
  <si>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</si>
  <si>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</si>
  <si>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</si>
  <si>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</si>
  <si>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</si>
  <si>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</si>
  <si>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</si>
  <si>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</si>
  <si>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</si>
  <si>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</si>
  <si>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</si>
  <si>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</si>
  <si>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</si>
  <si>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</si>
  <si>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</si>
  <si>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</si>
  <si>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</si>
  <si>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</si>
  <si>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</si>
  <si>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</si>
  <si>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</si>
  <si>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</si>
  <si>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</si>
  <si>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</si>
  <si>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</si>
  <si>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</si>
  <si>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</si>
  <si>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</si>
  <si>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</si>
  <si>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</si>
  <si>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</si>
  <si>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</si>
  <si>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</si>
  <si>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</si>
  <si>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</si>
  <si>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</si>
  <si>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</si>
  <si>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</si>
  <si>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</si>
  <si>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</si>
  <si>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</si>
  <si>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</si>
  <si>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</si>
  <si>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</si>
  <si>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</si>
  <si>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</si>
  <si>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</si>
  <si>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</si>
  <si>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</si>
  <si>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</si>
  <si>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</si>
  <si>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</si>
  <si>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</si>
  <si>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</si>
  <si>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</si>
  <si>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</si>
  <si>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</si>
  <si>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</si>
  <si>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</si>
  <si>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</si>
  <si>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</si>
  <si>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</si>
  <si>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</si>
  <si>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</si>
  <si>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</si>
  <si>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</si>
  <si>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</si>
  <si>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</si>
  <si>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</si>
  <si>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</si>
  <si>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</si>
  <si>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</si>
  <si>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</si>
  <si>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</si>
  <si>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</si>
  <si>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</si>
  <si>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</si>
  <si>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</si>
  <si>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</si>
  <si>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</si>
  <si>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</si>
  <si>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</si>
  <si>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</si>
  <si>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</si>
  <si>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</si>
  <si>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</si>
  <si>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</si>
  <si>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</si>
  <si>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</si>
  <si>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</si>
  <si>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</si>
  <si>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</si>
  <si>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</si>
  <si>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</si>
  <si>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</si>
  <si>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</si>
  <si>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</si>
  <si>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</si>
  <si>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</si>
  <si>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</si>
  <si>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</si>
  <si>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</si>
  <si>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</si>
  <si>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</si>
  <si>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</si>
  <si>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</si>
  <si>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</si>
  <si>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</si>
  <si>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</si>
  <si>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</si>
  <si>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</si>
  <si>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</si>
  <si>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</si>
  <si>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</si>
  <si>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</si>
  <si>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</si>
  <si>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</si>
  <si>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</si>
  <si>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</si>
  <si>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</si>
  <si>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</si>
  <si>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</si>
  <si>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</si>
  <si>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</si>
  <si>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</si>
  <si>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</si>
  <si>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</si>
  <si>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</si>
  <si>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</si>
  <si>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</si>
  <si>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</si>
  <si>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</si>
  <si>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</si>
  <si>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</si>
  <si>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</si>
  <si>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</si>
  <si>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</si>
  <si>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</si>
  <si>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</si>
  <si>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</si>
  <si>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</si>
  <si>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</si>
  <si>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</si>
  <si>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</si>
  <si>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</si>
  <si>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</si>
  <si>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</si>
  <si>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</si>
  <si>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</si>
  <si>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</si>
  <si>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</si>
  <si>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</si>
  <si>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</si>
  <si>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</si>
  <si>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</si>
  <si>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</si>
  <si>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</si>
  <si>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</si>
  <si>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</si>
  <si>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</si>
  <si>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</si>
  <si>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</si>
  <si>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</si>
  <si>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</si>
  <si>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</si>
  <si>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</si>
  <si>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</si>
  <si>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</si>
  <si>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</si>
  <si>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</si>
  <si>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</si>
  <si>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</si>
  <si>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</si>
  <si>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</si>
  <si>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</si>
  <si>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</si>
  <si>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</si>
  <si>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</si>
  <si>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</si>
  <si>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</si>
  <si>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</si>
  <si>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</si>
  <si>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</si>
  <si>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</si>
  <si>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</si>
  <si>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</si>
  <si>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</si>
  <si>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</si>
  <si>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</si>
  <si>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</si>
  <si>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</si>
  <si>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</si>
  <si>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</si>
  <si>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</si>
  <si>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</si>
  <si>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</si>
  <si>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</si>
  <si>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</si>
  <si>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</si>
  <si>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</si>
  <si>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</si>
  <si>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</si>
  <si>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</si>
  <si>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</si>
  <si>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</si>
  <si>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</si>
  <si>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</si>
  <si>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</si>
  <si>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</si>
  <si>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</si>
  <si>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</si>
  <si>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</si>
  <si>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</si>
  <si>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</si>
  <si>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</si>
  <si>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</si>
  <si>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</si>
  <si>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</si>
  <si>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</si>
  <si>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</si>
  <si>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</si>
  <si>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</si>
  <si>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</si>
  <si>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</si>
  <si>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</si>
  <si>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</si>
  <si>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</si>
  <si>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</si>
  <si>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</si>
  <si>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</si>
  <si>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</si>
  <si>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</si>
  <si>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</si>
  <si>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</si>
  <si>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</si>
  <si>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</si>
  <si>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</si>
  <si>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</si>
  <si>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</si>
  <si>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</si>
  <si>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</si>
  <si>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</si>
  <si>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</si>
  <si>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</si>
  <si>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</si>
  <si>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</si>
  <si>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</si>
  <si>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</si>
  <si>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</si>
  <si>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</si>
  <si>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</si>
  <si>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</si>
  <si>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</si>
  <si>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</si>
  <si>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</si>
  <si>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</si>
  <si>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</si>
  <si>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</si>
  <si>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</si>
  <si>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</si>
  <si>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</si>
  <si>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</si>
  <si>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</si>
  <si>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</si>
  <si>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</si>
  <si>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</si>
  <si>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</si>
  <si>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</si>
  <si>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</si>
  <si>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</si>
  <si>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</si>
  <si>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</si>
  <si>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</si>
  <si>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</si>
  <si>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</si>
  <si>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</si>
  <si>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</si>
  <si>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</si>
  <si>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</si>
  <si>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</si>
  <si>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</si>
  <si>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</si>
  <si>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</si>
  <si>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</si>
  <si>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</si>
  <si>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</si>
  <si>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</si>
  <si>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</si>
  <si>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</si>
  <si>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</si>
  <si>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</si>
  <si>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</si>
  <si>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</si>
  <si>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</si>
  <si>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</si>
  <si>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</si>
  <si>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</si>
  <si>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</si>
  <si>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</si>
  <si>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</si>
  <si>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</si>
  <si>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</si>
  <si>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</si>
  <si>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</si>
  <si>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</si>
  <si>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</si>
  <si>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</si>
  <si>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</si>
  <si>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</si>
  <si>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</si>
  <si>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</si>
  <si>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</si>
  <si>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</si>
  <si>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</si>
  <si>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</si>
  <si>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</si>
  <si>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</si>
  <si>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</si>
  <si>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</si>
  <si>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</si>
  <si>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</si>
  <si>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</si>
  <si>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</si>
  <si>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</si>
  <si>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</si>
  <si>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</si>
  <si>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</si>
  <si>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</si>
  <si>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</si>
  <si>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</si>
  <si>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</si>
  <si>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</si>
  <si>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</si>
  <si>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</si>
  <si>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</si>
  <si>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</si>
  <si>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</si>
  <si>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</si>
  <si>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</si>
  <si>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</si>
  <si>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</si>
  <si>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</si>
  <si>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</si>
  <si>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</si>
  <si>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</si>
  <si>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</si>
  <si>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</si>
  <si>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</si>
  <si>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</si>
  <si>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</si>
  <si>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</si>
  <si>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</si>
  <si>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</si>
  <si>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</si>
  <si>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</si>
  <si>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</si>
  <si>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</si>
  <si>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</si>
  <si>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</si>
  <si>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</si>
  <si>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</si>
  <si>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</si>
  <si>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</si>
  <si>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</si>
  <si>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</si>
  <si>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</si>
  <si>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</si>
  <si>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</si>
  <si>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</si>
  <si>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</si>
  <si>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</si>
  <si>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</si>
  <si>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</si>
  <si>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</si>
  <si>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</si>
  <si>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</si>
  <si>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</si>
  <si>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</si>
  <si>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</si>
  <si>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</si>
  <si>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</si>
  <si>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</si>
  <si>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</si>
  <si>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</si>
  <si>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</si>
  <si>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</si>
  <si>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</si>
  <si>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</si>
  <si>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</si>
  <si>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</si>
  <si>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</si>
  <si>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</si>
  <si>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</si>
  <si>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</si>
  <si>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</si>
  <si>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</si>
  <si>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</si>
  <si>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</si>
  <si>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</si>
  <si>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</si>
  <si>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</si>
  <si>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</si>
  <si>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</si>
  <si>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</si>
  <si>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</si>
  <si>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</si>
  <si>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</si>
  <si>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</si>
  <si>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</si>
  <si>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</si>
  <si>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</si>
  <si>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</si>
  <si>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</si>
  <si>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</si>
  <si>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</si>
  <si>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</si>
  <si>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</si>
  <si>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</si>
  <si>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</si>
  <si>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</si>
  <si>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</si>
  <si>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</si>
  <si>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</si>
  <si>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</si>
  <si>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</si>
  <si>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</si>
  <si>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</si>
  <si>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</si>
  <si>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</si>
  <si>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</si>
  <si>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</si>
  <si>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</si>
  <si>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</si>
  <si>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</si>
  <si>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</si>
  <si>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</si>
  <si>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</si>
  <si>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</si>
  <si>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</si>
  <si>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</si>
  <si>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</si>
  <si>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</si>
  <si>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</si>
  <si>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</si>
  <si>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</si>
  <si>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</si>
  <si>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</si>
  <si>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</si>
  <si>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</si>
  <si>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</si>
  <si>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</si>
  <si>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</si>
  <si>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</si>
  <si>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</si>
  <si>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</si>
  <si>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</si>
  <si>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</si>
  <si>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</si>
  <si>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</si>
  <si>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</si>
  <si>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</si>
  <si>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</si>
  <si>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</si>
  <si>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</si>
  <si>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</si>
  <si>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</si>
  <si>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</si>
  <si>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</si>
  <si>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</si>
  <si>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</si>
  <si>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</si>
  <si>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</si>
  <si>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</si>
  <si>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</si>
  <si>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</si>
  <si>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</si>
  <si>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</si>
  <si>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</si>
  <si>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</si>
  <si>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</si>
  <si>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</si>
  <si>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</si>
  <si>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</si>
  <si>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</si>
  <si>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</si>
  <si>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</si>
  <si>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</si>
  <si>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</si>
  <si>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</si>
  <si>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</si>
  <si>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</si>
  <si>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</si>
  <si>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</si>
  <si>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</si>
  <si>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</si>
  <si>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</si>
  <si>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</si>
  <si>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</si>
  <si>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</si>
  <si>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</si>
  <si>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</si>
  <si>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</si>
  <si>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</si>
  <si>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</si>
  <si>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</si>
  <si>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</si>
  <si>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</si>
  <si>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</si>
  <si>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</si>
  <si>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</si>
  <si>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</si>
  <si>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</si>
  <si>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</si>
  <si>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</si>
  <si>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</si>
  <si>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</si>
  <si>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</si>
  <si>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</si>
  <si>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</si>
  <si>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</si>
  <si>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</si>
  <si>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</si>
  <si>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</si>
  <si>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</si>
  <si>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</si>
  <si>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</si>
  <si>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</si>
  <si>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</si>
  <si>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</si>
  <si>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</si>
  <si>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</si>
  <si>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</si>
  <si>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</si>
  <si>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</si>
  <si>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</si>
  <si>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</si>
  <si>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</si>
  <si>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</si>
  <si>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</si>
  <si>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</si>
  <si>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</si>
  <si>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</si>
  <si>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</si>
  <si>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</si>
  <si>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</si>
  <si>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</si>
  <si>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</si>
  <si>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</si>
  <si>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</si>
  <si>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</si>
  <si>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</si>
  <si>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</si>
  <si>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</si>
  <si>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</si>
  <si>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</si>
  <si>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</si>
  <si>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</si>
  <si>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</si>
  <si>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</si>
  <si>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</si>
  <si>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</si>
  <si>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</si>
  <si>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</si>
  <si>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</si>
  <si>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</si>
  <si>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</si>
  <si>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</si>
  <si>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</si>
  <si>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</si>
  <si>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</si>
  <si>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</si>
  <si>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</si>
  <si>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</si>
  <si>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</si>
  <si>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</si>
  <si>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</si>
  <si>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</si>
  <si>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</si>
  <si>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</si>
  <si>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</si>
  <si>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</si>
  <si>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</si>
  <si>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</si>
  <si>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</si>
  <si>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</si>
  <si>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</si>
  <si>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</si>
  <si>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</si>
  <si>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</si>
  <si>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</si>
  <si>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</si>
  <si>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</si>
  <si>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</si>
  <si>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</si>
  <si>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</si>
  <si>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</si>
  <si>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</si>
  <si>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</si>
  <si>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</si>
  <si>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</si>
  <si>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</si>
  <si>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</si>
  <si>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</si>
  <si>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</si>
  <si>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</si>
  <si>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</si>
  <si>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</si>
  <si>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</si>
  <si>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</si>
  <si>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</si>
  <si>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</si>
  <si>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</si>
  <si>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</si>
  <si>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</si>
  <si>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</si>
  <si>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</si>
  <si>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</si>
  <si>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</si>
  <si>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</si>
  <si>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</si>
  <si>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</si>
  <si>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</si>
  <si>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</si>
  <si>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</si>
  <si>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</si>
  <si>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</si>
  <si>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</si>
  <si>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</si>
  <si>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</si>
  <si>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</si>
  <si>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</si>
  <si>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</si>
  <si>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</si>
  <si>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</si>
  <si>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</si>
  <si>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</si>
  <si>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</si>
  <si>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</si>
  <si>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</si>
  <si>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</si>
  <si>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</si>
  <si>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</si>
  <si>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</si>
  <si>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</si>
  <si>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</si>
  <si>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</si>
  <si>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</si>
  <si>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</si>
  <si>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</si>
  <si>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</si>
  <si>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</si>
  <si>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</si>
  <si>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</si>
  <si>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</si>
  <si>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</si>
  <si>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</si>
  <si>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</si>
  <si>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</si>
  <si>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</si>
  <si>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</si>
  <si>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</si>
  <si>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</si>
  <si>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</si>
  <si>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</si>
  <si>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</si>
  <si>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</si>
  <si>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</si>
  <si>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</si>
  <si>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</si>
  <si>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</si>
  <si>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</si>
  <si>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</si>
  <si>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</si>
  <si>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</si>
  <si>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</si>
  <si>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</si>
  <si>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</si>
  <si>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</si>
  <si>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</si>
  <si>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</si>
  <si>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</si>
  <si>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</si>
  <si>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</si>
  <si>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</si>
  <si>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</si>
  <si>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</si>
  <si>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</si>
  <si>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</si>
  <si>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</si>
  <si>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</si>
  <si>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</si>
  <si>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</si>
  <si>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</si>
  <si>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</si>
  <si>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</si>
  <si>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</si>
  <si>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</si>
  <si>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</si>
  <si>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</si>
  <si>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</si>
  <si>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</si>
  <si>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</si>
  <si>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</si>
  <si>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</si>
  <si>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</si>
  <si>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</si>
  <si>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</si>
  <si>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</si>
  <si>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</si>
  <si>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</si>
  <si>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</si>
  <si>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</si>
  <si>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</si>
  <si>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</si>
  <si>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</si>
  <si>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</si>
  <si>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</si>
  <si>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</si>
  <si>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</si>
  <si>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</si>
  <si>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</si>
  <si>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</si>
  <si>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</si>
  <si>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</si>
  <si>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</si>
  <si>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</si>
  <si>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</si>
  <si>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</si>
  <si>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</si>
  <si>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</si>
  <si>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</si>
  <si>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</si>
  <si>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</si>
  <si>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</si>
  <si>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</si>
  <si>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</si>
  <si>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VARAŽDINSKE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</si>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</sst>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5873185.1200000001</v>
      </c>
      <c r="D2" s="7">
        <f>'PR-RAS'!E6</f>
        <v>8964774.5299999975</v>
      </c>
      <c r="E2" s="7">
        <v>0</v>
      </c>
      <c r="F2" s="7">
        <v>0</v>
      </c>
      <c r="G2" s="8">
        <f t="shared" ref="G2:G274" si="0">(B2/1000)*(C2*1+D2*2)</f>
        <v>23802.734179999996</v>
      </c>
      <c r="H2" s="8">
        <f t="shared" ref="H2:H274" si="1">ABS(C2-ROUND(C2,0))+ABS(D2-ROUND(D2,0))</f>
        <v>0.59000000264495611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377177.67000000004</v>
      </c>
      <c r="D45" s="2">
        <f>'PR-RAS'!E49</f>
        <v>1277275.48</v>
      </c>
      <c r="E45" s="2">
        <v>0</v>
      </c>
      <c r="F45" s="2">
        <v>0</v>
      </c>
      <c r="G45" s="3">
        <f t="shared" si="0"/>
        <v>128996.05971999999</v>
      </c>
      <c r="H45" s="3">
        <f t="shared" si="1"/>
        <v>0.80999999993946403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159710.54</v>
      </c>
      <c r="D57" s="2">
        <f>'PR-RAS'!E61</f>
        <v>16406.38</v>
      </c>
      <c r="E57" s="2">
        <v>0</v>
      </c>
      <c r="F57" s="2">
        <v>0</v>
      </c>
      <c r="G57" s="3">
        <f t="shared" si="0"/>
        <v>10781.304800000002</v>
      </c>
      <c r="H57" s="3">
        <f t="shared" si="1"/>
        <v>0.83999999999286956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159710.54</v>
      </c>
      <c r="D58" s="2">
        <f>'PR-RAS'!E62</f>
        <v>16406.38</v>
      </c>
      <c r="E58" s="2">
        <v>0</v>
      </c>
      <c r="F58" s="2">
        <v>0</v>
      </c>
      <c r="G58" s="3">
        <f t="shared" si="0"/>
        <v>10973.828100000001</v>
      </c>
      <c r="H58" s="3">
        <f t="shared" si="1"/>
        <v>0.83999999999286956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34002.730000000003</v>
      </c>
      <c r="D64" s="2">
        <f>'PR-RAS'!E68</f>
        <v>1155762.79</v>
      </c>
      <c r="E64" s="2">
        <v>0</v>
      </c>
      <c r="F64" s="2">
        <v>0</v>
      </c>
      <c r="G64" s="3">
        <f t="shared" si="0"/>
        <v>147768.28353000002</v>
      </c>
      <c r="H64" s="3">
        <f t="shared" si="1"/>
        <v>0.47999999995954568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34002.730000000003</v>
      </c>
      <c r="D65" s="2">
        <f>'PR-RAS'!E69</f>
        <v>1155762.79</v>
      </c>
      <c r="E65" s="2">
        <v>0</v>
      </c>
      <c r="F65" s="2">
        <v>0</v>
      </c>
      <c r="G65" s="3">
        <f t="shared" si="0"/>
        <v>150113.81184000001</v>
      </c>
      <c r="H65" s="3">
        <f t="shared" si="1"/>
        <v>0.47999999995954568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183464.4</v>
      </c>
      <c r="D70" s="2">
        <f>'PR-RAS'!E74</f>
        <v>105106.31</v>
      </c>
      <c r="E70" s="2">
        <v>0</v>
      </c>
      <c r="F70" s="2">
        <v>0</v>
      </c>
      <c r="G70" s="3">
        <f t="shared" si="0"/>
        <v>27163.714380000005</v>
      </c>
      <c r="H70" s="3">
        <f t="shared" si="1"/>
        <v>0.70999999999185093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183464.4</v>
      </c>
      <c r="D71" s="2">
        <f>'PR-RAS'!E75</f>
        <v>105106.31</v>
      </c>
      <c r="E71" s="2">
        <v>0</v>
      </c>
      <c r="F71" s="2">
        <v>0</v>
      </c>
      <c r="G71" s="3">
        <f t="shared" si="0"/>
        <v>27557.391400000004</v>
      </c>
      <c r="H71" s="3">
        <f t="shared" si="1"/>
        <v>0.70999999999185093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77869.5</v>
      </c>
      <c r="D78" s="2">
        <f>'PR-RAS'!E82</f>
        <v>70549.23</v>
      </c>
      <c r="E78" s="2">
        <v>0</v>
      </c>
      <c r="F78" s="2">
        <v>0</v>
      </c>
      <c r="G78" s="3">
        <f t="shared" si="0"/>
        <v>16860.532919999998</v>
      </c>
      <c r="H78" s="3">
        <f t="shared" si="1"/>
        <v>0.72999999999592546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77869.5</v>
      </c>
      <c r="D79" s="2">
        <f>'PR-RAS'!E83</f>
        <v>70549.23</v>
      </c>
      <c r="E79" s="2">
        <v>0</v>
      </c>
      <c r="F79" s="2">
        <v>0</v>
      </c>
      <c r="G79" s="3">
        <f t="shared" si="0"/>
        <v>17079.50088</v>
      </c>
      <c r="H79" s="3">
        <f t="shared" si="1"/>
        <v>0.72999999999592546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75679.38</v>
      </c>
      <c r="D81" s="2">
        <f>'PR-RAS'!E85</f>
        <v>69056.78</v>
      </c>
      <c r="E81" s="2">
        <v>0</v>
      </c>
      <c r="F81" s="2">
        <v>0</v>
      </c>
      <c r="G81" s="3">
        <f t="shared" si="0"/>
        <v>17103.4352</v>
      </c>
      <c r="H81" s="3">
        <f t="shared" si="1"/>
        <v>0.60000000000582077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2190.12</v>
      </c>
      <c r="D82" s="2">
        <f>'PR-RAS'!E86</f>
        <v>1492.45</v>
      </c>
      <c r="E82" s="2">
        <v>0</v>
      </c>
      <c r="F82" s="2">
        <v>0</v>
      </c>
      <c r="G82" s="3">
        <f t="shared" si="0"/>
        <v>419.17662000000007</v>
      </c>
      <c r="H82" s="3">
        <f t="shared" si="1"/>
        <v>0.56999999999993634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260676.1</v>
      </c>
      <c r="D102" s="2">
        <f>'PR-RAS'!E106</f>
        <v>330979.92</v>
      </c>
      <c r="E102" s="2">
        <v>0</v>
      </c>
      <c r="F102" s="2">
        <v>0</v>
      </c>
      <c r="G102" s="3">
        <f t="shared" si="0"/>
        <v>93186.229940000005</v>
      </c>
      <c r="H102" s="3">
        <f t="shared" si="1"/>
        <v>0.18000000002211891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260676.1</v>
      </c>
      <c r="D108" s="2">
        <f>'PR-RAS'!E112</f>
        <v>330979.92</v>
      </c>
      <c r="E108" s="2">
        <v>0</v>
      </c>
      <c r="F108" s="2">
        <v>0</v>
      </c>
      <c r="G108" s="3">
        <f t="shared" si="0"/>
        <v>98722.045579999991</v>
      </c>
      <c r="H108" s="3">
        <f t="shared" si="1"/>
        <v>0.18000000002211891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260676.1</v>
      </c>
      <c r="D113" s="2">
        <f>'PR-RAS'!E117</f>
        <v>330979.92</v>
      </c>
      <c r="E113" s="2">
        <v>0</v>
      </c>
      <c r="F113" s="2">
        <v>0</v>
      </c>
      <c r="G113" s="3">
        <f t="shared" si="0"/>
        <v>103335.22528</v>
      </c>
      <c r="H113" s="3">
        <f t="shared" si="1"/>
        <v>0.18000000002211891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2782894.0800000001</v>
      </c>
      <c r="D121" s="2">
        <f>'PR-RAS'!E125</f>
        <v>2594272.3199999998</v>
      </c>
      <c r="E121" s="2">
        <v>0</v>
      </c>
      <c r="F121" s="2">
        <v>0</v>
      </c>
      <c r="G121" s="3">
        <f t="shared" si="0"/>
        <v>956572.64639999997</v>
      </c>
      <c r="H121" s="3">
        <f t="shared" si="1"/>
        <v>0.39999999990686774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2730520.75</v>
      </c>
      <c r="D122" s="2">
        <f>'PR-RAS'!E126</f>
        <v>2594272.3199999998</v>
      </c>
      <c r="E122" s="2">
        <v>0</v>
      </c>
      <c r="F122" s="2">
        <v>0</v>
      </c>
      <c r="G122" s="3">
        <f t="shared" si="0"/>
        <v>958206.91218999994</v>
      </c>
      <c r="H122" s="3">
        <f t="shared" si="1"/>
        <v>0.56999999983236194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2730520.75</v>
      </c>
      <c r="D124" s="2">
        <f>'PR-RAS'!E128</f>
        <v>2594272.3199999998</v>
      </c>
      <c r="E124" s="2">
        <v>0</v>
      </c>
      <c r="F124" s="2">
        <v>0</v>
      </c>
      <c r="G124" s="3">
        <f t="shared" si="0"/>
        <v>974045.04296999995</v>
      </c>
      <c r="H124" s="3">
        <f t="shared" si="1"/>
        <v>0.56999999983236194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52373.33</v>
      </c>
      <c r="D125" s="2">
        <f>'PR-RAS'!E129</f>
        <v>0</v>
      </c>
      <c r="E125" s="2">
        <v>0</v>
      </c>
      <c r="F125" s="2">
        <v>0</v>
      </c>
      <c r="G125" s="3">
        <f t="shared" si="0"/>
        <v>6494.2929199999999</v>
      </c>
      <c r="H125" s="3">
        <f t="shared" si="1"/>
        <v>0.33000000000174623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1619</v>
      </c>
      <c r="D126" s="2">
        <f>'PR-RAS'!E130</f>
        <v>0</v>
      </c>
      <c r="E126" s="2">
        <v>0</v>
      </c>
      <c r="F126" s="2">
        <v>0</v>
      </c>
      <c r="G126" s="3">
        <f t="shared" si="0"/>
        <v>202.375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50754.33</v>
      </c>
      <c r="D127" s="2">
        <f>'PR-RAS'!E131</f>
        <v>0</v>
      </c>
      <c r="E127" s="2">
        <v>0</v>
      </c>
      <c r="F127" s="2">
        <v>0</v>
      </c>
      <c r="G127" s="3">
        <f t="shared" si="0"/>
        <v>6395.04558</v>
      </c>
      <c r="H127" s="3">
        <f t="shared" si="1"/>
        <v>0.33000000000174623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2374567.77</v>
      </c>
      <c r="D130" s="2">
        <f>'PR-RAS'!E134</f>
        <v>4689249.04</v>
      </c>
      <c r="E130" s="2">
        <v>0</v>
      </c>
      <c r="F130" s="2">
        <v>0</v>
      </c>
      <c r="G130" s="3">
        <f t="shared" si="0"/>
        <v>1516145.49465</v>
      </c>
      <c r="H130" s="3">
        <f t="shared" si="1"/>
        <v>0.27000000001862645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1642879</v>
      </c>
      <c r="E131" s="2">
        <v>0</v>
      </c>
      <c r="F131" s="2">
        <v>0</v>
      </c>
      <c r="G131" s="3">
        <f t="shared" si="0"/>
        <v>427148.54000000004</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1642879</v>
      </c>
      <c r="E133" s="2">
        <v>0</v>
      </c>
      <c r="F133" s="2">
        <v>0</v>
      </c>
      <c r="G133" s="3">
        <f t="shared" si="0"/>
        <v>433720.05600000004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2374567.77</v>
      </c>
      <c r="D135" s="2">
        <f>'PR-RAS'!E139</f>
        <v>3046370.04</v>
      </c>
      <c r="E135" s="2">
        <v>0</v>
      </c>
      <c r="F135" s="2">
        <v>0</v>
      </c>
      <c r="G135" s="3">
        <f t="shared" si="0"/>
        <v>1134619.2519</v>
      </c>
      <c r="H135" s="3">
        <f t="shared" si="1"/>
        <v>0.27000000001862645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2448.54</v>
      </c>
      <c r="E136" s="2">
        <v>0</v>
      </c>
      <c r="F136" s="2">
        <v>0</v>
      </c>
      <c r="G136" s="3">
        <f t="shared" si="0"/>
        <v>661.10580000000004</v>
      </c>
      <c r="H136" s="3">
        <f t="shared" si="1"/>
        <v>0.46000000000003638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1862.93</v>
      </c>
      <c r="E137" s="2">
        <v>0</v>
      </c>
      <c r="F137" s="2">
        <v>0</v>
      </c>
      <c r="G137" s="3">
        <f t="shared" si="0"/>
        <v>506.71696000000003</v>
      </c>
      <c r="H137" s="3">
        <f t="shared" si="1"/>
        <v>6.9999999999936335E-2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1862.93</v>
      </c>
      <c r="E146" s="2">
        <v>0</v>
      </c>
      <c r="F146" s="2">
        <v>0</v>
      </c>
      <c r="G146" s="3">
        <f t="shared" si="0"/>
        <v>540.24969999999996</v>
      </c>
      <c r="H146" s="3">
        <f t="shared" si="1"/>
        <v>6.9999999999936335E-2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585.61</v>
      </c>
      <c r="E147" s="2">
        <v>0</v>
      </c>
      <c r="F147" s="2">
        <v>0</v>
      </c>
      <c r="G147" s="3">
        <f t="shared" si="0"/>
        <v>170.99812</v>
      </c>
      <c r="H147" s="3">
        <f t="shared" si="1"/>
        <v>0.38999999999998636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5337272.46</v>
      </c>
      <c r="D148" s="2">
        <f>'PR-RAS'!E152</f>
        <v>6320431.9500000002</v>
      </c>
      <c r="E148" s="2">
        <v>0</v>
      </c>
      <c r="F148" s="2">
        <v>0</v>
      </c>
      <c r="G148" s="3">
        <f t="shared" si="0"/>
        <v>2642786.0449199998</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3435479.64</v>
      </c>
      <c r="D149" s="2">
        <f>'PR-RAS'!E153</f>
        <v>3534167.8000000003</v>
      </c>
      <c r="E149" s="2">
        <v>0</v>
      </c>
      <c r="F149" s="2">
        <v>0</v>
      </c>
      <c r="G149" s="3">
        <f t="shared" si="0"/>
        <v>1554564.65552</v>
      </c>
      <c r="H149" s="3">
        <f t="shared" si="1"/>
        <v>0.55999999959021807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2907041.83</v>
      </c>
      <c r="D150" s="2">
        <f>'PR-RAS'!E154</f>
        <v>2998387.6300000004</v>
      </c>
      <c r="E150" s="2">
        <v>0</v>
      </c>
      <c r="F150" s="2">
        <v>0</v>
      </c>
      <c r="G150" s="3">
        <f t="shared" si="0"/>
        <v>1326668.7464099999</v>
      </c>
      <c r="H150" s="3">
        <f t="shared" si="1"/>
        <v>0.53999999957159162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2907041.83</v>
      </c>
      <c r="D151" s="2">
        <f>'PR-RAS'!E155</f>
        <v>2960384.72</v>
      </c>
      <c r="E151" s="2">
        <v>0</v>
      </c>
      <c r="F151" s="2">
        <v>0</v>
      </c>
      <c r="G151" s="3">
        <f t="shared" si="0"/>
        <v>1324171.6904999998</v>
      </c>
      <c r="H151" s="3">
        <f t="shared" si="1"/>
        <v>0.44999999972060323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38002.910000000003</v>
      </c>
      <c r="E153" s="2">
        <v>0</v>
      </c>
      <c r="F153" s="2">
        <v>0</v>
      </c>
      <c r="G153" s="3">
        <f t="shared" si="0"/>
        <v>11552.88464</v>
      </c>
      <c r="H153" s="3">
        <f t="shared" si="1"/>
        <v>8.999999999650754E-2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104520.66</v>
      </c>
      <c r="D155" s="2">
        <f>'PR-RAS'!E159</f>
        <v>90403.36</v>
      </c>
      <c r="E155" s="2">
        <v>0</v>
      </c>
      <c r="F155" s="2">
        <v>0</v>
      </c>
      <c r="G155" s="3">
        <f t="shared" si="0"/>
        <v>43940.416519999999</v>
      </c>
      <c r="H155" s="3">
        <f t="shared" si="1"/>
        <v>0.69999999999708962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423917.15</v>
      </c>
      <c r="D156" s="2">
        <f>'PR-RAS'!E160</f>
        <v>445376.81</v>
      </c>
      <c r="E156" s="2">
        <v>0</v>
      </c>
      <c r="F156" s="2">
        <v>0</v>
      </c>
      <c r="G156" s="3">
        <f t="shared" si="0"/>
        <v>203773.96935</v>
      </c>
      <c r="H156" s="3">
        <f t="shared" si="1"/>
        <v>0.34000000002561137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423917.15</v>
      </c>
      <c r="D158" s="2">
        <f>'PR-RAS'!E162</f>
        <v>445376.81</v>
      </c>
      <c r="E158" s="2">
        <v>0</v>
      </c>
      <c r="F158" s="2">
        <v>0</v>
      </c>
      <c r="G158" s="3">
        <f t="shared" si="0"/>
        <v>206403.31088999999</v>
      </c>
      <c r="H158" s="3">
        <f t="shared" si="1"/>
        <v>0.34000000002561137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1896693.8699999996</v>
      </c>
      <c r="D160" s="2">
        <f>'PR-RAS'!E164</f>
        <v>2779751.5100000002</v>
      </c>
      <c r="E160" s="2">
        <v>0</v>
      </c>
      <c r="F160" s="2">
        <v>0</v>
      </c>
      <c r="G160" s="3">
        <f t="shared" si="0"/>
        <v>1185535.3055100001</v>
      </c>
      <c r="H160" s="3">
        <f t="shared" si="1"/>
        <v>0.62000000011175871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147098.09000000003</v>
      </c>
      <c r="D161" s="2">
        <f>'PR-RAS'!E165</f>
        <v>121114.03000000001</v>
      </c>
      <c r="E161" s="2">
        <v>0</v>
      </c>
      <c r="F161" s="2">
        <v>0</v>
      </c>
      <c r="G161" s="3">
        <f t="shared" si="0"/>
        <v>62292.184000000008</v>
      </c>
      <c r="H161" s="3">
        <f t="shared" si="1"/>
        <v>0.12000000003899913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15210.91</v>
      </c>
      <c r="D162" s="2">
        <f>'PR-RAS'!E166</f>
        <v>8940.07</v>
      </c>
      <c r="E162" s="2">
        <v>0</v>
      </c>
      <c r="F162" s="2">
        <v>0</v>
      </c>
      <c r="G162" s="3">
        <f t="shared" si="0"/>
        <v>5327.6590500000002</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105426.02</v>
      </c>
      <c r="D163" s="2">
        <f>'PR-RAS'!E167</f>
        <v>97266.880000000005</v>
      </c>
      <c r="E163" s="2">
        <v>0</v>
      </c>
      <c r="F163" s="2">
        <v>0</v>
      </c>
      <c r="G163" s="3">
        <f t="shared" si="0"/>
        <v>48593.484360000009</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17011.900000000001</v>
      </c>
      <c r="D164" s="2">
        <f>'PR-RAS'!E168</f>
        <v>12533.51</v>
      </c>
      <c r="E164" s="2">
        <v>0</v>
      </c>
      <c r="F164" s="2">
        <v>0</v>
      </c>
      <c r="G164" s="3">
        <f t="shared" si="0"/>
        <v>6858.8639599999997</v>
      </c>
      <c r="H164" s="3">
        <f t="shared" si="1"/>
        <v>0.58999999999832653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9449.26</v>
      </c>
      <c r="D165" s="2">
        <f>'PR-RAS'!E169</f>
        <v>2373.5700000000002</v>
      </c>
      <c r="E165" s="2">
        <v>0</v>
      </c>
      <c r="F165" s="2">
        <v>0</v>
      </c>
      <c r="G165" s="3">
        <f t="shared" si="0"/>
        <v>2328.2096000000001</v>
      </c>
      <c r="H165" s="3">
        <f t="shared" si="1"/>
        <v>0.69000000000005457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1265636.0499999996</v>
      </c>
      <c r="D166" s="2">
        <f>'PR-RAS'!E170</f>
        <v>164928.27999999997</v>
      </c>
      <c r="E166" s="2">
        <v>0</v>
      </c>
      <c r="F166" s="2">
        <v>0</v>
      </c>
      <c r="G166" s="3">
        <f t="shared" si="0"/>
        <v>263256.28064999991</v>
      </c>
      <c r="H166" s="3">
        <f t="shared" si="1"/>
        <v>0.32999999955063686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56339.89</v>
      </c>
      <c r="D167" s="2">
        <f>'PR-RAS'!E171</f>
        <v>54420.84</v>
      </c>
      <c r="E167" s="2">
        <v>0</v>
      </c>
      <c r="F167" s="2">
        <v>0</v>
      </c>
      <c r="G167" s="3">
        <f t="shared" si="0"/>
        <v>27420.140620000002</v>
      </c>
      <c r="H167" s="3">
        <f t="shared" si="1"/>
        <v>0.27000000000407454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1108149.74</v>
      </c>
      <c r="D168" s="2">
        <f>'PR-RAS'!E172</f>
        <v>3545.7</v>
      </c>
      <c r="E168" s="2">
        <v>0</v>
      </c>
      <c r="F168" s="2">
        <v>0</v>
      </c>
      <c r="G168" s="3">
        <f t="shared" si="0"/>
        <v>186245.27038</v>
      </c>
      <c r="H168" s="3">
        <f t="shared" si="1"/>
        <v>0.56000000000949512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83182.399999999994</v>
      </c>
      <c r="D169" s="2">
        <f>'PR-RAS'!E173</f>
        <v>89220.32</v>
      </c>
      <c r="E169" s="2">
        <v>0</v>
      </c>
      <c r="F169" s="2">
        <v>0</v>
      </c>
      <c r="G169" s="3">
        <f t="shared" si="0"/>
        <v>43952.670720000002</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72.17</v>
      </c>
      <c r="D170" s="2">
        <f>'PR-RAS'!E174</f>
        <v>296.83</v>
      </c>
      <c r="E170" s="2">
        <v>0</v>
      </c>
      <c r="F170" s="2">
        <v>0</v>
      </c>
      <c r="G170" s="3">
        <f t="shared" si="0"/>
        <v>112.52526999999999</v>
      </c>
      <c r="H170" s="3">
        <f t="shared" si="1"/>
        <v>0.34000000000001762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7090.4</v>
      </c>
      <c r="D171" s="2">
        <f>'PR-RAS'!E175</f>
        <v>6672.24</v>
      </c>
      <c r="E171" s="2">
        <v>0</v>
      </c>
      <c r="F171" s="2">
        <v>0</v>
      </c>
      <c r="G171" s="3">
        <f t="shared" si="0"/>
        <v>3473.9295999999999</v>
      </c>
      <c r="H171" s="3">
        <f t="shared" si="1"/>
        <v>0.63999999999941792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10801.45</v>
      </c>
      <c r="D173" s="2">
        <f>'PR-RAS'!E177</f>
        <v>10772.35</v>
      </c>
      <c r="E173" s="2">
        <v>0</v>
      </c>
      <c r="F173" s="2">
        <v>0</v>
      </c>
      <c r="G173" s="3">
        <f t="shared" si="0"/>
        <v>5563.5378000000001</v>
      </c>
      <c r="H173" s="3">
        <f t="shared" si="1"/>
        <v>0.80000000000109139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428393.58</v>
      </c>
      <c r="D174" s="2">
        <f>'PR-RAS'!E178</f>
        <v>427250.23000000004</v>
      </c>
      <c r="E174" s="2">
        <v>0</v>
      </c>
      <c r="F174" s="2">
        <v>0</v>
      </c>
      <c r="G174" s="3">
        <f t="shared" si="0"/>
        <v>221940.66892</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28293.46</v>
      </c>
      <c r="D175" s="2">
        <f>'PR-RAS'!E179</f>
        <v>29398.27</v>
      </c>
      <c r="E175" s="2">
        <v>0</v>
      </c>
      <c r="F175" s="2">
        <v>0</v>
      </c>
      <c r="G175" s="3">
        <f t="shared" si="0"/>
        <v>15153.66</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73561.47</v>
      </c>
      <c r="D176" s="2">
        <f>'PR-RAS'!E180</f>
        <v>73470.06</v>
      </c>
      <c r="E176" s="2">
        <v>0</v>
      </c>
      <c r="F176" s="2">
        <v>0</v>
      </c>
      <c r="G176" s="3">
        <f t="shared" si="0"/>
        <v>38587.778249999996</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7847.12</v>
      </c>
      <c r="D177" s="2">
        <f>'PR-RAS'!E181</f>
        <v>9520.51</v>
      </c>
      <c r="E177" s="2">
        <v>0</v>
      </c>
      <c r="F177" s="2">
        <v>0</v>
      </c>
      <c r="G177" s="3">
        <f t="shared" si="0"/>
        <v>4732.3126399999992</v>
      </c>
      <c r="H177" s="3">
        <f t="shared" si="1"/>
        <v>0.60999999999967258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37128.51</v>
      </c>
      <c r="D178" s="2">
        <f>'PR-RAS'!E182</f>
        <v>40541.160000000003</v>
      </c>
      <c r="E178" s="2">
        <v>0</v>
      </c>
      <c r="F178" s="2">
        <v>0</v>
      </c>
      <c r="G178" s="3">
        <f t="shared" si="0"/>
        <v>20923.316910000001</v>
      </c>
      <c r="H178" s="3">
        <f t="shared" si="1"/>
        <v>0.65000000000145519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16458.87</v>
      </c>
      <c r="D179" s="2">
        <f>'PR-RAS'!E183</f>
        <v>18901.759999999998</v>
      </c>
      <c r="E179" s="2">
        <v>0</v>
      </c>
      <c r="F179" s="2">
        <v>0</v>
      </c>
      <c r="G179" s="3">
        <f t="shared" si="0"/>
        <v>9658.7054200000002</v>
      </c>
      <c r="H179" s="3">
        <f t="shared" si="1"/>
        <v>0.37000000000261934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58319.63</v>
      </c>
      <c r="D180" s="2">
        <f>'PR-RAS'!E184</f>
        <v>52799.9</v>
      </c>
      <c r="E180" s="2">
        <v>0</v>
      </c>
      <c r="F180" s="2">
        <v>0</v>
      </c>
      <c r="G180" s="3">
        <f t="shared" si="0"/>
        <v>29341.577969999998</v>
      </c>
      <c r="H180" s="3">
        <f t="shared" si="1"/>
        <v>0.47000000000116415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171781.84</v>
      </c>
      <c r="D181" s="2">
        <f>'PR-RAS'!E185</f>
        <v>174855.89</v>
      </c>
      <c r="E181" s="2">
        <v>0</v>
      </c>
      <c r="F181" s="2">
        <v>0</v>
      </c>
      <c r="G181" s="3">
        <f t="shared" si="0"/>
        <v>93868.851599999995</v>
      </c>
      <c r="H181" s="3">
        <f t="shared" si="1"/>
        <v>0.26999999998952262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5634.44</v>
      </c>
      <c r="D182" s="2">
        <f>'PR-RAS'!E186</f>
        <v>5694.93</v>
      </c>
      <c r="E182" s="2">
        <v>0</v>
      </c>
      <c r="F182" s="2">
        <v>0</v>
      </c>
      <c r="G182" s="3">
        <f t="shared" si="0"/>
        <v>3081.3982999999998</v>
      </c>
      <c r="H182" s="3">
        <f t="shared" si="1"/>
        <v>0.50999999999930878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29368.240000000002</v>
      </c>
      <c r="D183" s="2">
        <f>'PR-RAS'!E187</f>
        <v>22067.75</v>
      </c>
      <c r="E183" s="2">
        <v>0</v>
      </c>
      <c r="F183" s="2">
        <v>0</v>
      </c>
      <c r="G183" s="3">
        <f t="shared" si="0"/>
        <v>13377.680680000001</v>
      </c>
      <c r="H183" s="3">
        <f t="shared" si="1"/>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2011122.36</v>
      </c>
      <c r="E185" s="2">
        <v>0</v>
      </c>
      <c r="F185" s="2">
        <v>0</v>
      </c>
      <c r="G185" s="3">
        <f t="shared" ref="G185:G189" si="6">(B185/1000)*(C185*1+D185*2)</f>
        <v>740093.02847999998</v>
      </c>
      <c r="H185" s="3">
        <f t="shared" ref="H185:H189" si="7">ABS(C185-ROUND(C185,0))+ABS(D185-ROUND(D185,0))</f>
        <v>0.36000000010244548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1653017.37</v>
      </c>
      <c r="E186" s="2">
        <v>0</v>
      </c>
      <c r="F186" s="2">
        <v>0</v>
      </c>
      <c r="G186" s="3">
        <f t="shared" si="6"/>
        <v>611616.42690000008</v>
      </c>
      <c r="H186" s="3">
        <f t="shared" si="7"/>
        <v>0.37000000011175871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358104.99</v>
      </c>
      <c r="E187" s="2">
        <v>0</v>
      </c>
      <c r="F187" s="2">
        <v>0</v>
      </c>
      <c r="G187" s="3">
        <f t="shared" si="6"/>
        <v>133215.05627999999</v>
      </c>
      <c r="H187" s="3">
        <f t="shared" si="7"/>
        <v>1.0000000009313226E-2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55566.150000000009</v>
      </c>
      <c r="D190" s="2">
        <f>'PR-RAS'!E194</f>
        <v>55336.61</v>
      </c>
      <c r="E190" s="2">
        <v>0</v>
      </c>
      <c r="F190" s="2">
        <v>0</v>
      </c>
      <c r="G190" s="3">
        <f t="shared" si="0"/>
        <v>31419.24093</v>
      </c>
      <c r="H190" s="3">
        <f t="shared" si="1"/>
        <v>0.54000000000814907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11562.82</v>
      </c>
      <c r="D191" s="2">
        <f>'PR-RAS'!E195</f>
        <v>12286.31</v>
      </c>
      <c r="E191" s="2">
        <v>0</v>
      </c>
      <c r="F191" s="2">
        <v>0</v>
      </c>
      <c r="G191" s="3">
        <f t="shared" si="0"/>
        <v>6865.7336000000005</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19507.060000000001</v>
      </c>
      <c r="D192" s="2">
        <f>'PR-RAS'!E196</f>
        <v>18650.990000000002</v>
      </c>
      <c r="E192" s="2">
        <v>0</v>
      </c>
      <c r="F192" s="2">
        <v>0</v>
      </c>
      <c r="G192" s="3">
        <f t="shared" si="0"/>
        <v>10850.526640000002</v>
      </c>
      <c r="H192" s="3">
        <f t="shared" si="1"/>
        <v>6.9999999999708962E-2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5211.1400000000003</v>
      </c>
      <c r="D193" s="2">
        <f>'PR-RAS'!E197</f>
        <v>7474.9</v>
      </c>
      <c r="E193" s="2">
        <v>0</v>
      </c>
      <c r="F193" s="2">
        <v>0</v>
      </c>
      <c r="G193" s="3">
        <f t="shared" si="0"/>
        <v>3870.9004799999998</v>
      </c>
      <c r="H193" s="3">
        <f t="shared" si="1"/>
        <v>0.24000000000069122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8966.16</v>
      </c>
      <c r="D194" s="2">
        <f>'PR-RAS'!E198</f>
        <v>7806.69</v>
      </c>
      <c r="E194" s="2">
        <v>0</v>
      </c>
      <c r="F194" s="2">
        <v>0</v>
      </c>
      <c r="G194" s="3">
        <f t="shared" si="0"/>
        <v>4743.8512200000005</v>
      </c>
      <c r="H194" s="3">
        <f t="shared" si="1"/>
        <v>0.47000000000025466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6351.05</v>
      </c>
      <c r="D195" s="2">
        <f>'PR-RAS'!E199</f>
        <v>6653.1</v>
      </c>
      <c r="E195" s="2">
        <v>0</v>
      </c>
      <c r="F195" s="2">
        <v>0</v>
      </c>
      <c r="G195" s="3">
        <f t="shared" si="0"/>
        <v>3813.5065</v>
      </c>
      <c r="H195" s="3">
        <f t="shared" si="1"/>
        <v>0.1500000000005457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26.56</v>
      </c>
      <c r="E196" s="2">
        <v>0</v>
      </c>
      <c r="F196" s="2">
        <v>0</v>
      </c>
      <c r="G196" s="3">
        <f t="shared" si="0"/>
        <v>10.3584</v>
      </c>
      <c r="H196" s="3">
        <f t="shared" si="1"/>
        <v>0.44000000000000128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3967.92</v>
      </c>
      <c r="D197" s="2">
        <f>'PR-RAS'!E201</f>
        <v>2438.06</v>
      </c>
      <c r="E197" s="2">
        <v>0</v>
      </c>
      <c r="F197" s="2">
        <v>0</v>
      </c>
      <c r="G197" s="3">
        <f t="shared" si="0"/>
        <v>1733.4318400000002</v>
      </c>
      <c r="H197" s="3">
        <f t="shared" si="1"/>
        <v>0.13999999999987267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5098.95</v>
      </c>
      <c r="D198" s="2">
        <f>'PR-RAS'!E202</f>
        <v>6512.64</v>
      </c>
      <c r="E198" s="2">
        <v>0</v>
      </c>
      <c r="F198" s="2">
        <v>0</v>
      </c>
      <c r="G198" s="3">
        <f t="shared" si="0"/>
        <v>3570.4733099999999</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5098.95</v>
      </c>
      <c r="D212" s="2">
        <f>'PR-RAS'!E216</f>
        <v>6512.64</v>
      </c>
      <c r="E212" s="2">
        <v>0</v>
      </c>
      <c r="F212" s="2">
        <v>0</v>
      </c>
      <c r="G212" s="3">
        <f t="shared" si="0"/>
        <v>3824.2125299999998</v>
      </c>
      <c r="H212" s="3">
        <f t="shared" si="1"/>
        <v>0.40999999999985448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4927.6099999999997</v>
      </c>
      <c r="D213" s="2">
        <f>'PR-RAS'!E217</f>
        <v>6389.87</v>
      </c>
      <c r="E213" s="2">
        <v>0</v>
      </c>
      <c r="F213" s="2">
        <v>0</v>
      </c>
      <c r="G213" s="3">
        <f t="shared" si="0"/>
        <v>3753.9581999999996</v>
      </c>
      <c r="H213" s="3">
        <f t="shared" si="1"/>
        <v>0.52000000000043656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110.17</v>
      </c>
      <c r="D215" s="2">
        <f>'PR-RAS'!E219</f>
        <v>122.77</v>
      </c>
      <c r="E215" s="2">
        <v>0</v>
      </c>
      <c r="F215" s="2">
        <v>0</v>
      </c>
      <c r="G215" s="3">
        <f t="shared" si="0"/>
        <v>76.121939999999995</v>
      </c>
      <c r="H215" s="3">
        <f t="shared" si="1"/>
        <v>0.40000000000000568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61.17</v>
      </c>
      <c r="D216" s="2">
        <f>'PR-RAS'!E220</f>
        <v>0</v>
      </c>
      <c r="E216" s="2">
        <v>0</v>
      </c>
      <c r="F216" s="2">
        <v>0</v>
      </c>
      <c r="G216" s="3">
        <f t="shared" si="0"/>
        <v>13.15155</v>
      </c>
      <c r="H216" s="3">
        <f t="shared" si="1"/>
        <v>0.17000000000000171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5337272.46</v>
      </c>
      <c r="D295" s="2">
        <f>'PR-RAS'!E299</f>
        <v>6320431.9500000002</v>
      </c>
      <c r="E295" s="2">
        <v>0</v>
      </c>
      <c r="F295" s="2">
        <v>0</v>
      </c>
      <c r="G295" s="3">
        <f t="shared" si="12"/>
        <v>5285572.0898399996</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535912.66000000015</v>
      </c>
      <c r="D296" s="2">
        <f>'PR-RAS'!E300</f>
        <v>2644342.5799999973</v>
      </c>
      <c r="E296" s="2">
        <v>0</v>
      </c>
      <c r="F296" s="2">
        <v>0</v>
      </c>
      <c r="G296" s="3">
        <f t="shared" si="12"/>
        <v>1718256.3568999984</v>
      </c>
      <c r="H296" s="3">
        <f t="shared" si="13"/>
        <v>0.76000000257045031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5802913.5300000003</v>
      </c>
      <c r="D298" s="2">
        <f>'PR-RAS'!E302</f>
        <v>6126470.0300000003</v>
      </c>
      <c r="E298" s="2">
        <v>0</v>
      </c>
      <c r="F298" s="2">
        <v>0</v>
      </c>
      <c r="G298" s="3">
        <f t="shared" si="12"/>
        <v>5362588.5162299993</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1415124.79</v>
      </c>
      <c r="D300" s="2">
        <f>'PR-RAS'!E304</f>
        <v>1698009.96</v>
      </c>
      <c r="E300" s="2">
        <v>0</v>
      </c>
      <c r="F300" s="2">
        <v>0</v>
      </c>
      <c r="G300" s="3">
        <f t="shared" si="12"/>
        <v>1438532.26829</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779377.33</v>
      </c>
      <c r="D301" s="2">
        <f>'PR-RAS'!E305</f>
        <v>1258412.52</v>
      </c>
      <c r="E301" s="2">
        <v>0</v>
      </c>
      <c r="F301" s="2">
        <v>0</v>
      </c>
      <c r="G301" s="3">
        <f t="shared" si="12"/>
        <v>988860.71100000001</v>
      </c>
      <c r="H301" s="3">
        <f t="shared" si="13"/>
        <v>0.80999999993946403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2547225.09</v>
      </c>
      <c r="D302" s="2">
        <f>'PR-RAS'!E306</f>
        <v>3009320.28</v>
      </c>
      <c r="E302" s="2">
        <v>0</v>
      </c>
      <c r="F302" s="2">
        <v>0</v>
      </c>
      <c r="G302" s="3">
        <f t="shared" si="12"/>
        <v>2578325.5606499994</v>
      </c>
      <c r="H302" s="3">
        <f t="shared" si="13"/>
        <v>0.36999999964609742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212356.16</v>
      </c>
      <c r="D355" s="2">
        <f>'PR-RAS'!E360</f>
        <v>2690437.77</v>
      </c>
      <c r="E355" s="2">
        <v>0</v>
      </c>
      <c r="F355" s="2">
        <v>0</v>
      </c>
      <c r="G355" s="3">
        <f t="shared" si="12"/>
        <v>1980004.0218</v>
      </c>
      <c r="H355" s="3">
        <f t="shared" si="13"/>
        <v>0.38999999998486601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212356.16</v>
      </c>
      <c r="D368" s="2">
        <f>'PR-RAS'!E373</f>
        <v>2683290.27</v>
      </c>
      <c r="E368" s="2">
        <v>0</v>
      </c>
      <c r="F368" s="2">
        <v>0</v>
      </c>
      <c r="G368" s="3">
        <f t="shared" si="12"/>
        <v>2047469.7689</v>
      </c>
      <c r="H368" s="3">
        <f t="shared" si="13"/>
        <v>0.43000000002211891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102713.48</v>
      </c>
      <c r="D369" s="2">
        <f>'PR-RAS'!E374</f>
        <v>2481676.5299999998</v>
      </c>
      <c r="E369" s="2">
        <v>0</v>
      </c>
      <c r="F369" s="2">
        <v>0</v>
      </c>
      <c r="G369" s="3">
        <f t="shared" si="12"/>
        <v>1864312.4867199999</v>
      </c>
      <c r="H369" s="3">
        <f t="shared" si="13"/>
        <v>0.95000000020081643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102713.48</v>
      </c>
      <c r="D371" s="2">
        <f>'PR-RAS'!E376</f>
        <v>2481676.5299999998</v>
      </c>
      <c r="E371" s="2">
        <v>0</v>
      </c>
      <c r="F371" s="2">
        <v>0</v>
      </c>
      <c r="G371" s="3">
        <f t="shared" si="12"/>
        <v>1874444.6198</v>
      </c>
      <c r="H371" s="3">
        <f t="shared" si="13"/>
        <v>0.95000000020081643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107710.68000000001</v>
      </c>
      <c r="D374" s="2">
        <f>'PR-RAS'!E379</f>
        <v>187164.89</v>
      </c>
      <c r="E374" s="2">
        <v>0</v>
      </c>
      <c r="F374" s="2">
        <v>0</v>
      </c>
      <c r="G374" s="3">
        <f t="shared" si="12"/>
        <v>179801.09158000001</v>
      </c>
      <c r="H374" s="3">
        <f t="shared" si="13"/>
        <v>0.42999999997846317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13523.79</v>
      </c>
      <c r="D375" s="2">
        <f>'PR-RAS'!E380</f>
        <v>41885.15</v>
      </c>
      <c r="E375" s="2">
        <v>0</v>
      </c>
      <c r="F375" s="2">
        <v>0</v>
      </c>
      <c r="G375" s="3">
        <f t="shared" si="12"/>
        <v>36387.989659999999</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17587.5</v>
      </c>
      <c r="D377" s="2">
        <f>'PR-RAS'!E382</f>
        <v>0</v>
      </c>
      <c r="E377" s="2">
        <v>0</v>
      </c>
      <c r="F377" s="2">
        <v>0</v>
      </c>
      <c r="G377" s="3">
        <f t="shared" si="12"/>
        <v>6612.9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73831.649999999994</v>
      </c>
      <c r="D378" s="2">
        <f>'PR-RAS'!E383</f>
        <v>143404.29</v>
      </c>
      <c r="E378" s="2">
        <v>0</v>
      </c>
      <c r="F378" s="2">
        <v>0</v>
      </c>
      <c r="G378" s="3">
        <f t="shared" si="12"/>
        <v>135961.36671</v>
      </c>
      <c r="H378" s="3">
        <f t="shared" si="13"/>
        <v>0.64000000001396984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2767.74</v>
      </c>
      <c r="D381" s="2">
        <f>'PR-RAS'!E386</f>
        <v>1875.45</v>
      </c>
      <c r="E381" s="2">
        <v>0</v>
      </c>
      <c r="F381" s="2">
        <v>0</v>
      </c>
      <c r="G381" s="3">
        <f t="shared" si="12"/>
        <v>2477.0832</v>
      </c>
      <c r="H381" s="3">
        <f t="shared" si="13"/>
        <v>0.71000000000026375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1932</v>
      </c>
      <c r="D396" s="2">
        <f>'PR-RAS'!E401</f>
        <v>14448.85</v>
      </c>
      <c r="E396" s="2">
        <v>0</v>
      </c>
      <c r="F396" s="2">
        <v>0</v>
      </c>
      <c r="G396" s="3">
        <f t="shared" si="12"/>
        <v>12177.731500000002</v>
      </c>
      <c r="H396" s="3">
        <f t="shared" si="13"/>
        <v>0.1499999999996362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1932</v>
      </c>
      <c r="D398" s="2">
        <f>'PR-RAS'!E403</f>
        <v>14448.85</v>
      </c>
      <c r="E398" s="2">
        <v>0</v>
      </c>
      <c r="F398" s="2">
        <v>0</v>
      </c>
      <c r="G398" s="3">
        <f t="shared" si="12"/>
        <v>12239.3909</v>
      </c>
      <c r="H398" s="3">
        <f t="shared" si="13"/>
        <v>0.1499999999996362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7147.5</v>
      </c>
      <c r="E407" s="2">
        <v>0</v>
      </c>
      <c r="F407" s="2">
        <v>0</v>
      </c>
      <c r="G407" s="3">
        <f t="shared" si="12"/>
        <v>5803.77</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7147.5</v>
      </c>
      <c r="E409" s="2">
        <v>0</v>
      </c>
      <c r="F409" s="2">
        <v>0</v>
      </c>
      <c r="G409" s="3">
        <f t="shared" si="12"/>
        <v>5832.36</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212356.16</v>
      </c>
      <c r="D413" s="2">
        <f>'PR-RAS'!E418</f>
        <v>2690437.77</v>
      </c>
      <c r="E413" s="2">
        <v>0</v>
      </c>
      <c r="F413" s="2">
        <v>0</v>
      </c>
      <c r="G413" s="3">
        <f t="shared" si="12"/>
        <v>2304411.4603999997</v>
      </c>
      <c r="H413" s="3">
        <f t="shared" si="13"/>
        <v>0.38999999998486601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5873185.1200000001</v>
      </c>
      <c r="D417" s="2">
        <f>'PR-RAS'!E422</f>
        <v>8964774.5299999975</v>
      </c>
      <c r="E417" s="2">
        <v>0</v>
      </c>
      <c r="F417" s="2">
        <v>0</v>
      </c>
      <c r="G417" s="3">
        <f t="shared" si="12"/>
        <v>9901937.418879997</v>
      </c>
      <c r="H417" s="3">
        <f t="shared" si="13"/>
        <v>0.59000000264495611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5549628.6200000001</v>
      </c>
      <c r="D418" s="2">
        <f>'PR-RAS'!E423</f>
        <v>9010869.7200000007</v>
      </c>
      <c r="E418" s="2">
        <v>0</v>
      </c>
      <c r="F418" s="2">
        <v>0</v>
      </c>
      <c r="G418" s="3">
        <f t="shared" si="12"/>
        <v>9829260.4810199998</v>
      </c>
      <c r="H418" s="3">
        <f t="shared" si="13"/>
        <v>0.65999999921768904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323556.5</v>
      </c>
      <c r="D419" s="2">
        <f>'PR-RAS'!E424</f>
        <v>0</v>
      </c>
      <c r="E419" s="2">
        <v>0</v>
      </c>
      <c r="F419" s="2">
        <v>0</v>
      </c>
      <c r="G419" s="3">
        <f t="shared" si="12"/>
        <v>135246.617</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46095.190000003204</v>
      </c>
      <c r="E420" s="2">
        <v>0</v>
      </c>
      <c r="F420" s="2">
        <v>0</v>
      </c>
      <c r="G420" s="3">
        <f t="shared" si="12"/>
        <v>38627.769220002687</v>
      </c>
      <c r="H420" s="3">
        <f t="shared" si="13"/>
        <v>0.19000000320374966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5802913.5300000003</v>
      </c>
      <c r="D421" s="2">
        <f>'PR-RAS'!E426</f>
        <v>6126470.0300000003</v>
      </c>
      <c r="E421" s="2">
        <v>0</v>
      </c>
      <c r="F421" s="2">
        <v>0</v>
      </c>
      <c r="G421" s="3">
        <f t="shared" si="12"/>
        <v>7583458.5077999998</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1415124.79</v>
      </c>
      <c r="D423" s="2">
        <f>'PR-RAS'!E428</f>
        <v>1698009.96</v>
      </c>
      <c r="E423" s="2">
        <v>0</v>
      </c>
      <c r="F423" s="2">
        <v>0</v>
      </c>
      <c r="G423" s="3">
        <f t="shared" si="12"/>
        <v>2030303.0676199999</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5873185.1200000001</v>
      </c>
      <c r="D637" s="2">
        <f>'PR-RAS'!E643</f>
        <v>8964774.5299999975</v>
      </c>
      <c r="E637" s="2">
        <v>0</v>
      </c>
      <c r="F637" s="2">
        <v>0</v>
      </c>
      <c r="G637" s="3">
        <f t="shared" si="14"/>
        <v>15138538.938479997</v>
      </c>
      <c r="H637" s="3">
        <f t="shared" si="15"/>
        <v>0.59000000264495611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5549628.6200000001</v>
      </c>
      <c r="D638" s="2">
        <f>'PR-RAS'!E644</f>
        <v>9010869.7200000007</v>
      </c>
      <c r="E638" s="2">
        <v>0</v>
      </c>
      <c r="F638" s="2">
        <v>0</v>
      </c>
      <c r="G638" s="3">
        <f t="shared" si="14"/>
        <v>15014961.454220003</v>
      </c>
      <c r="H638" s="3">
        <f t="shared" si="15"/>
        <v>0.65999999921768904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323556.5</v>
      </c>
      <c r="D639" s="2">
        <f>'PR-RAS'!E645</f>
        <v>0</v>
      </c>
      <c r="E639" s="2">
        <v>0</v>
      </c>
      <c r="F639" s="2">
        <v>0</v>
      </c>
      <c r="G639" s="3">
        <f t="shared" si="14"/>
        <v>206429.04699999999</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46095.190000003204</v>
      </c>
      <c r="E640" s="2">
        <v>0</v>
      </c>
      <c r="F640" s="2">
        <v>0</v>
      </c>
      <c r="G640" s="3">
        <f t="shared" si="14"/>
        <v>58909.652820004092</v>
      </c>
      <c r="H640" s="3">
        <f t="shared" si="15"/>
        <v>0.19000000320374966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5802913.5300000003</v>
      </c>
      <c r="D641" s="2">
        <f>'PR-RAS'!E647</f>
        <v>6126470.0300000003</v>
      </c>
      <c r="E641" s="2">
        <v>0</v>
      </c>
      <c r="F641" s="2">
        <v>0</v>
      </c>
      <c r="G641" s="3">
        <f t="shared" si="14"/>
        <v>11555746.297599999</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6126470.0300000003</v>
      </c>
      <c r="D643" s="2">
        <f>'PR-RAS'!E649</f>
        <v>6080374.8399999971</v>
      </c>
      <c r="E643" s="2">
        <v>0</v>
      </c>
      <c r="F643" s="2">
        <v>0</v>
      </c>
      <c r="G643" s="3">
        <f t="shared" si="14"/>
        <v>11740395.053819995</v>
      </c>
      <c r="H643" s="3">
        <f t="shared" si="15"/>
        <v>0.19000000320374966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69100.53</v>
      </c>
      <c r="D645" s="2">
        <f>'PR-RAS'!E651</f>
        <v>69100.53</v>
      </c>
      <c r="E645" s="2">
        <v>0</v>
      </c>
      <c r="F645" s="2">
        <v>0</v>
      </c>
      <c r="G645" s="3">
        <f t="shared" si="14"/>
        <v>133502.22396</v>
      </c>
      <c r="H645" s="3">
        <f t="shared" si="15"/>
        <v>0.94000000000232831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6336263.3600000003</v>
      </c>
      <c r="D646" s="2">
        <f>'PR-RAS'!E653</f>
        <v>6552410.9000000004</v>
      </c>
      <c r="E646" s="2">
        <v>0</v>
      </c>
      <c r="F646" s="2">
        <v>0</v>
      </c>
      <c r="G646" s="3">
        <f t="shared" si="14"/>
        <v>12539499.928200001</v>
      </c>
      <c r="H646" s="3">
        <f t="shared" si="15"/>
        <v>0.4599999999627471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6052766.7199999997</v>
      </c>
      <c r="D647" s="2">
        <f>'PR-RAS'!E654</f>
        <v>8238229.4000000004</v>
      </c>
      <c r="E647" s="2">
        <v>0</v>
      </c>
      <c r="F647" s="2">
        <v>0</v>
      </c>
      <c r="G647" s="3">
        <f t="shared" si="14"/>
        <v>14553879.68592</v>
      </c>
      <c r="H647" s="3">
        <f t="shared" si="15"/>
        <v>0.68000000063329935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5836619.1799999997</v>
      </c>
      <c r="D648" s="2">
        <f>'PR-RAS'!E655</f>
        <v>8549431.4100000001</v>
      </c>
      <c r="E648" s="2">
        <v>0</v>
      </c>
      <c r="F648" s="2">
        <v>0</v>
      </c>
      <c r="G648" s="3">
        <f t="shared" si="14"/>
        <v>14839256.854</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6552410.9000000004</v>
      </c>
      <c r="D649" s="2">
        <f>'PR-RAS'!E656</f>
        <v>6241208.8900000006</v>
      </c>
      <c r="E649" s="2">
        <v>0</v>
      </c>
      <c r="F649" s="2">
        <v>0</v>
      </c>
      <c r="G649" s="3">
        <f t="shared" si="14"/>
        <v>12334568.98464</v>
      </c>
      <c r="H649" s="3">
        <f t="shared" si="15"/>
        <v>0.20999999903142452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108</v>
      </c>
      <c r="D651" s="2">
        <f>'PR-RAS'!E658</f>
        <v>106</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104</v>
      </c>
      <c r="E653" s="2">
        <v>0</v>
      </c>
      <c r="F653" s="2">
        <v>0</v>
      </c>
      <c r="G653" s="3">
        <f t="shared" si="14"/>
        <v>207.33600000000001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159710.54</v>
      </c>
      <c r="D670" s="2">
        <f>'PR-RAS'!E677</f>
        <v>16406.38</v>
      </c>
      <c r="E670" s="2">
        <v>0</v>
      </c>
      <c r="F670" s="2">
        <v>0</v>
      </c>
      <c r="G670" s="3">
        <f t="shared" si="14"/>
        <v>128798.08770000002</v>
      </c>
      <c r="H670" s="3">
        <f t="shared" si="15"/>
        <v>0.83999999999286956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34002.730000000003</v>
      </c>
      <c r="D676" s="2">
        <f>'PR-RAS'!E683</f>
        <v>1155762.79</v>
      </c>
      <c r="E676" s="2">
        <v>0</v>
      </c>
      <c r="F676" s="2">
        <v>0</v>
      </c>
      <c r="G676" s="3">
        <f t="shared" si="14"/>
        <v>1583231.6092500002</v>
      </c>
      <c r="H676" s="3">
        <f t="shared" si="15"/>
        <v>0.47999999995954568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183464.4</v>
      </c>
      <c r="D695" s="2">
        <f>'PR-RAS'!E702</f>
        <v>105106.31</v>
      </c>
      <c r="E695" s="2">
        <v>0</v>
      </c>
      <c r="F695" s="2">
        <v>0</v>
      </c>
      <c r="G695" s="3">
        <f t="shared" si="14"/>
        <v>273211.85187999997</v>
      </c>
      <c r="H695" s="3">
        <f t="shared" si="15"/>
        <v>0.70999999999185093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258569.04</v>
      </c>
      <c r="D717" s="2">
        <f>'PR-RAS'!E724</f>
        <v>329544.40000000002</v>
      </c>
      <c r="E717" s="2">
        <v>0</v>
      </c>
      <c r="F717" s="2">
        <v>0</v>
      </c>
      <c r="G717" s="3">
        <f t="shared" si="14"/>
        <v>657043.01344000001</v>
      </c>
      <c r="H717" s="3">
        <f t="shared" si="15"/>
        <v>0.44000000003143214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2107.06</v>
      </c>
      <c r="D719" s="2">
        <f>'PR-RAS'!E726</f>
        <v>1435.52</v>
      </c>
      <c r="E719" s="2">
        <v>0</v>
      </c>
      <c r="F719" s="2">
        <v>0</v>
      </c>
      <c r="G719" s="3">
        <f t="shared" si="14"/>
        <v>3574.2758000000003</v>
      </c>
      <c r="H719" s="3">
        <f t="shared" si="15"/>
        <v>0.53999999999996362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3099.94</v>
      </c>
      <c r="E725" s="2">
        <v>0</v>
      </c>
      <c r="F725" s="2">
        <v>0</v>
      </c>
      <c r="G725" s="3">
        <f t="shared" si="14"/>
        <v>6170.5361599999997</v>
      </c>
      <c r="H725" s="3">
        <f t="shared" si="15"/>
        <v>9.9999999999909051E-2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3972.96</v>
      </c>
      <c r="E726" s="2">
        <v>0</v>
      </c>
      <c r="F726" s="2">
        <v>0</v>
      </c>
      <c r="G726" s="3">
        <f t="shared" si="14"/>
        <v>8321.1440000000002</v>
      </c>
      <c r="H726" s="3">
        <f t="shared" si="15"/>
        <v>0.51999999999998181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105426.02</v>
      </c>
      <c r="D727" s="2">
        <f>'PR-RAS'!E734</f>
        <v>97266.880000000005</v>
      </c>
      <c r="E727" s="2">
        <v>0</v>
      </c>
      <c r="F727" s="2">
        <v>0</v>
      </c>
      <c r="G727" s="3">
        <f t="shared" si="14"/>
        <v>217770.80028000002</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6333.01</v>
      </c>
      <c r="D729" s="2">
        <f>'PR-RAS'!E736</f>
        <v>4379.8999999999996</v>
      </c>
      <c r="E729" s="2">
        <v>0</v>
      </c>
      <c r="F729" s="2">
        <v>0</v>
      </c>
      <c r="G729" s="3">
        <f t="shared" si="14"/>
        <v>10987.56568</v>
      </c>
      <c r="H729" s="3">
        <f t="shared" si="15"/>
        <v>0.11000000000058208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2192.6799999999998</v>
      </c>
      <c r="D730" s="2">
        <f>'PR-RAS'!E737</f>
        <v>1622.33</v>
      </c>
      <c r="E730" s="2">
        <v>0</v>
      </c>
      <c r="F730" s="2">
        <v>0</v>
      </c>
      <c r="G730" s="3">
        <f t="shared" si="14"/>
        <v>3963.8208599999998</v>
      </c>
      <c r="H730" s="3">
        <f t="shared" si="15"/>
        <v>0.65000000000009095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56747.07</v>
      </c>
      <c r="D731" s="2">
        <f>'PR-RAS'!E738</f>
        <v>47392.14</v>
      </c>
      <c r="E731" s="2">
        <v>0</v>
      </c>
      <c r="F731" s="2">
        <v>0</v>
      </c>
      <c r="G731" s="3">
        <f t="shared" si="14"/>
        <v>110617.8855</v>
      </c>
      <c r="H731" s="3">
        <f t="shared" si="15"/>
        <v>0.20999999999912689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11562.82</v>
      </c>
      <c r="D734" s="2">
        <f>'PR-RAS'!E741</f>
        <v>12286.31</v>
      </c>
      <c r="E734" s="2">
        <v>0</v>
      </c>
      <c r="F734" s="2">
        <v>0</v>
      </c>
      <c r="G734" s="3">
        <f t="shared" si="14"/>
        <v>26487.27752</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7950.29</v>
      </c>
      <c r="D735" s="2">
        <f>'PR-RAS'!E742</f>
        <v>5326.08</v>
      </c>
      <c r="E735" s="2">
        <v>0</v>
      </c>
      <c r="F735" s="2">
        <v>0</v>
      </c>
      <c r="G735" s="3">
        <f t="shared" si="14"/>
        <v>13654.1983</v>
      </c>
      <c r="H735" s="3">
        <f t="shared" si="15"/>
        <v>0.36999999999989086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10005898.66</v>
      </c>
      <c r="D1011" s="7">
        <f>BILANCA!E6</f>
        <v>12677801.350000001</v>
      </c>
      <c r="E1011" s="7">
        <v>0</v>
      </c>
      <c r="F1011" s="7">
        <v>0</v>
      </c>
      <c r="G1011" s="8">
        <f t="shared" ref="G1011:G1306" si="38">B1011/1000*C1011+B1011/500*D1011</f>
        <v>35361.501360000002</v>
      </c>
      <c r="H1011" s="8">
        <f t="shared" si="35"/>
        <v>0.69000000134110451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1912343.3499999999</v>
      </c>
      <c r="D1012" s="2">
        <f>BILANCA!E7</f>
        <v>4583300.4800000004</v>
      </c>
      <c r="E1012" s="2">
        <v>0</v>
      </c>
      <c r="F1012" s="2">
        <v>0</v>
      </c>
      <c r="G1012" s="3">
        <f t="shared" si="38"/>
        <v>22157.888620000002</v>
      </c>
      <c r="H1012" s="3">
        <f t="shared" si="35"/>
        <v>0.83000000030733645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99365.1</v>
      </c>
      <c r="D1013" s="2">
        <f>BILANCA!E8</f>
        <v>95421.62000000001</v>
      </c>
      <c r="E1013" s="2">
        <v>0</v>
      </c>
      <c r="F1013" s="2">
        <v>0</v>
      </c>
      <c r="G1013" s="3">
        <f t="shared" si="38"/>
        <v>870.62502000000018</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97471.66</v>
      </c>
      <c r="D1014" s="2">
        <f>BILANCA!E9</f>
        <v>95421.61</v>
      </c>
      <c r="E1014" s="2">
        <v>0</v>
      </c>
      <c r="F1014" s="2">
        <v>0</v>
      </c>
      <c r="G1014" s="3">
        <f t="shared" si="38"/>
        <v>1153.2595200000001</v>
      </c>
      <c r="H1014" s="3">
        <f t="shared" si="35"/>
        <v>0.72999999999592546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59489.59</v>
      </c>
      <c r="D1015" s="2">
        <f>BILANCA!E10</f>
        <v>59489.59</v>
      </c>
      <c r="E1015" s="2">
        <v>0</v>
      </c>
      <c r="F1015" s="2">
        <v>0</v>
      </c>
      <c r="G1015" s="3">
        <f t="shared" si="38"/>
        <v>892.34384999999997</v>
      </c>
      <c r="H1015" s="3">
        <f t="shared" si="35"/>
        <v>0.82000000000698492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57596.15</v>
      </c>
      <c r="D1016" s="2">
        <f>BILANCA!E11</f>
        <v>59489.58</v>
      </c>
      <c r="E1016" s="2">
        <v>0</v>
      </c>
      <c r="F1016" s="2">
        <v>0</v>
      </c>
      <c r="G1016" s="3">
        <f t="shared" si="38"/>
        <v>1059.4518600000001</v>
      </c>
      <c r="H1016" s="3">
        <f t="shared" si="35"/>
        <v>0.56999999999970896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1682456.9499999997</v>
      </c>
      <c r="D1017" s="2">
        <f>BILANCA!E12</f>
        <v>1652681.2200000002</v>
      </c>
      <c r="E1017" s="2">
        <v>0</v>
      </c>
      <c r="F1017" s="2">
        <v>0</v>
      </c>
      <c r="G1017" s="3">
        <f t="shared" si="38"/>
        <v>34914.73573</v>
      </c>
      <c r="H1017" s="3">
        <f t="shared" si="35"/>
        <v>0.27000000048428774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988744</v>
      </c>
      <c r="D1018" s="2">
        <f>BILANCA!E13</f>
        <v>982591.92999999993</v>
      </c>
      <c r="E1018" s="2">
        <v>0</v>
      </c>
      <c r="F1018" s="2">
        <v>0</v>
      </c>
      <c r="G1018" s="3">
        <f t="shared" si="38"/>
        <v>23631.422879999998</v>
      </c>
      <c r="H1018" s="3">
        <f t="shared" si="35"/>
        <v>7.000000006519258E-2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1402938.25</v>
      </c>
      <c r="D1020" s="2">
        <f>BILANCA!E15</f>
        <v>1417094.7</v>
      </c>
      <c r="E1020" s="2">
        <v>0</v>
      </c>
      <c r="F1020" s="2">
        <v>0</v>
      </c>
      <c r="G1020" s="3">
        <f t="shared" si="38"/>
        <v>42371.2765</v>
      </c>
      <c r="H1020" s="3">
        <f t="shared" si="35"/>
        <v>0.55000000004656613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414194.25</v>
      </c>
      <c r="D1023" s="2">
        <f>BILANCA!E18</f>
        <v>434502.77</v>
      </c>
      <c r="E1023" s="2">
        <v>0</v>
      </c>
      <c r="F1023" s="2">
        <v>0</v>
      </c>
      <c r="G1023" s="3">
        <f t="shared" si="38"/>
        <v>16681.597269999998</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664089.30999999959</v>
      </c>
      <c r="D1024" s="2">
        <f>BILANCA!E19</f>
        <v>650535.05000000028</v>
      </c>
      <c r="E1024" s="2">
        <v>0</v>
      </c>
      <c r="F1024" s="2">
        <v>0</v>
      </c>
      <c r="G1024" s="3">
        <f t="shared" si="38"/>
        <v>27512.231740000003</v>
      </c>
      <c r="H1024" s="3">
        <f t="shared" si="35"/>
        <v>0.35999999986961484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269355.12</v>
      </c>
      <c r="D1025" s="2">
        <f>BILANCA!E20</f>
        <v>306579.61</v>
      </c>
      <c r="E1025" s="2">
        <v>0</v>
      </c>
      <c r="F1025" s="2">
        <v>0</v>
      </c>
      <c r="G1025" s="3">
        <f t="shared" si="38"/>
        <v>13237.715099999998</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23420.62</v>
      </c>
      <c r="D1026" s="2">
        <f>BILANCA!E21</f>
        <v>23420.62</v>
      </c>
      <c r="E1026" s="2">
        <v>0</v>
      </c>
      <c r="F1026" s="2">
        <v>0</v>
      </c>
      <c r="G1026" s="3">
        <f t="shared" si="38"/>
        <v>1124.18976</v>
      </c>
      <c r="H1026" s="3">
        <f t="shared" si="35"/>
        <v>0.76000000000203727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50013.17</v>
      </c>
      <c r="D1027" s="2">
        <f>BILANCA!E22</f>
        <v>49469.01</v>
      </c>
      <c r="E1027" s="2">
        <v>0</v>
      </c>
      <c r="F1027" s="2">
        <v>0</v>
      </c>
      <c r="G1027" s="3">
        <f t="shared" si="38"/>
        <v>2532.1702300000002</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2163383.69</v>
      </c>
      <c r="D1028" s="2">
        <f>BILANCA!E23</f>
        <v>2303860.42</v>
      </c>
      <c r="E1028" s="2">
        <v>0</v>
      </c>
      <c r="F1028" s="2">
        <v>0</v>
      </c>
      <c r="G1028" s="3">
        <f t="shared" si="38"/>
        <v>121879.88153999999</v>
      </c>
      <c r="H1028" s="3">
        <f t="shared" si="35"/>
        <v>0.72999999998137355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39630.51</v>
      </c>
      <c r="D1029" s="2">
        <f>BILANCA!E24</f>
        <v>39630.51</v>
      </c>
      <c r="E1029" s="2">
        <v>0</v>
      </c>
      <c r="F1029" s="2">
        <v>0</v>
      </c>
      <c r="G1029" s="3">
        <f t="shared" si="38"/>
        <v>2258.9390699999999</v>
      </c>
      <c r="H1029" s="3">
        <f t="shared" si="35"/>
        <v>0.97999999999592546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62746.8</v>
      </c>
      <c r="D1031" s="2">
        <f>BILANCA!E26</f>
        <v>64188.160000000003</v>
      </c>
      <c r="E1031" s="2">
        <v>0</v>
      </c>
      <c r="F1031" s="2">
        <v>0</v>
      </c>
      <c r="G1031" s="3">
        <f t="shared" si="38"/>
        <v>4013.5855200000005</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1944460.6</v>
      </c>
      <c r="D1033" s="2">
        <f>BILANCA!E28</f>
        <v>2136613.2799999998</v>
      </c>
      <c r="E1033" s="2">
        <v>0</v>
      </c>
      <c r="F1033" s="2">
        <v>0</v>
      </c>
      <c r="G1033" s="3">
        <f t="shared" si="38"/>
        <v>143006.80468</v>
      </c>
      <c r="H1033" s="3">
        <f t="shared" si="35"/>
        <v>0.67999999970197678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28134.390000000014</v>
      </c>
      <c r="D1034" s="2">
        <f>BILANCA!E29</f>
        <v>6206.2600000000093</v>
      </c>
      <c r="E1034" s="2">
        <v>0</v>
      </c>
      <c r="F1034" s="2">
        <v>0</v>
      </c>
      <c r="G1034" s="3">
        <f t="shared" si="38"/>
        <v>973.12584000000084</v>
      </c>
      <c r="H1034" s="3">
        <f t="shared" si="35"/>
        <v>0.65000000002328306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342019.68</v>
      </c>
      <c r="D1035" s="2">
        <f>BILANCA!E30</f>
        <v>342019.68</v>
      </c>
      <c r="E1035" s="2">
        <v>0</v>
      </c>
      <c r="F1035" s="2">
        <v>0</v>
      </c>
      <c r="G1035" s="3">
        <f t="shared" si="38"/>
        <v>25651.476000000002</v>
      </c>
      <c r="H1035" s="3">
        <f t="shared" si="35"/>
        <v>0.64000000001396984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313885.28999999998</v>
      </c>
      <c r="D1039" s="2">
        <f>BILANCA!E34</f>
        <v>335813.42</v>
      </c>
      <c r="E1039" s="2">
        <v>0</v>
      </c>
      <c r="F1039" s="2">
        <v>0</v>
      </c>
      <c r="G1039" s="3">
        <f t="shared" si="38"/>
        <v>28579.851770000001</v>
      </c>
      <c r="H1039" s="3">
        <f t="shared" si="35"/>
        <v>0.7099999999627471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1489.25</v>
      </c>
      <c r="D1050" s="2">
        <f>BILANCA!E45</f>
        <v>13347.98</v>
      </c>
      <c r="E1050" s="2">
        <v>0</v>
      </c>
      <c r="F1050" s="2">
        <v>0</v>
      </c>
      <c r="G1050" s="3">
        <f t="shared" si="38"/>
        <v>1127.4084</v>
      </c>
      <c r="H1050" s="3">
        <f t="shared" si="35"/>
        <v>0.27000000000043656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6861.93</v>
      </c>
      <c r="D1052" s="2">
        <f>BILANCA!E47</f>
        <v>21310.78</v>
      </c>
      <c r="E1052" s="2">
        <v>0</v>
      </c>
      <c r="F1052" s="2">
        <v>0</v>
      </c>
      <c r="G1052" s="3">
        <f t="shared" si="38"/>
        <v>2078.3065799999999</v>
      </c>
      <c r="H1052" s="3">
        <f t="shared" si="35"/>
        <v>0.29000000000087311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5372.68</v>
      </c>
      <c r="D1055" s="2">
        <f>BILANCA!E50</f>
        <v>7962.8</v>
      </c>
      <c r="E1055" s="2">
        <v>0</v>
      </c>
      <c r="F1055" s="2">
        <v>0</v>
      </c>
      <c r="G1055" s="3">
        <f t="shared" si="38"/>
        <v>958.4226000000001</v>
      </c>
      <c r="H1055" s="3">
        <f t="shared" si="35"/>
        <v>0.51999999999952706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75978.17</v>
      </c>
      <c r="D1059" s="2">
        <f>BILANCA!E54</f>
        <v>79355.37</v>
      </c>
      <c r="E1059" s="2">
        <v>0</v>
      </c>
      <c r="F1059" s="2">
        <v>0</v>
      </c>
      <c r="G1059" s="3">
        <f t="shared" si="38"/>
        <v>11499.756590000001</v>
      </c>
      <c r="H1059" s="3">
        <f t="shared" si="35"/>
        <v>0.53999999999359716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75978.17</v>
      </c>
      <c r="D1060" s="2">
        <f>BILANCA!E55</f>
        <v>79355.37</v>
      </c>
      <c r="E1060" s="2">
        <v>0</v>
      </c>
      <c r="F1060" s="2">
        <v>0</v>
      </c>
      <c r="G1060" s="3">
        <f t="shared" si="38"/>
        <v>11734.4455</v>
      </c>
      <c r="H1060" s="3">
        <f t="shared" si="35"/>
        <v>0.53999999999359716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130521.3</v>
      </c>
      <c r="D1061" s="2">
        <f>BILANCA!E56</f>
        <v>2595874.9300000002</v>
      </c>
      <c r="E1061" s="2">
        <v>0</v>
      </c>
      <c r="F1061" s="2">
        <v>0</v>
      </c>
      <c r="G1061" s="3">
        <f t="shared" si="38"/>
        <v>271435.82916000002</v>
      </c>
      <c r="H1061" s="3">
        <f t="shared" si="35"/>
        <v>0.36999999983527232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130521.3</v>
      </c>
      <c r="D1062" s="2">
        <f>BILANCA!E57</f>
        <v>2595874.9300000002</v>
      </c>
      <c r="E1062" s="2">
        <v>0</v>
      </c>
      <c r="F1062" s="2">
        <v>0</v>
      </c>
      <c r="G1062" s="3">
        <f t="shared" si="38"/>
        <v>276758.10031999997</v>
      </c>
      <c r="H1062" s="3">
        <f t="shared" si="35"/>
        <v>0.36999999983527232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239322.71</v>
      </c>
      <c r="E1068" s="2">
        <v>0</v>
      </c>
      <c r="F1068" s="2">
        <v>0</v>
      </c>
      <c r="G1068" s="3">
        <f t="shared" si="38"/>
        <v>27761.434359999999</v>
      </c>
      <c r="H1068" s="3">
        <f t="shared" si="35"/>
        <v>0.29000000000814907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239322.71</v>
      </c>
      <c r="E1073" s="2">
        <v>0</v>
      </c>
      <c r="F1073" s="2">
        <v>0</v>
      </c>
      <c r="G1073" s="3">
        <f>B1073/1000*C1073+B1073/500*D1073</f>
        <v>30154.661459999999</v>
      </c>
      <c r="H1073" s="3">
        <f>ABS(C1073-ROUND(C1073,0))+ABS(D1073-ROUND(D1073,0))</f>
        <v>0.29000000000814907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8093555.3099999996</v>
      </c>
      <c r="D1074" s="2">
        <f>BILANCA!E69</f>
        <v>8094500.8700000001</v>
      </c>
      <c r="E1074" s="2">
        <v>0</v>
      </c>
      <c r="F1074" s="2">
        <v>0</v>
      </c>
      <c r="G1074" s="3">
        <f t="shared" si="38"/>
        <v>1554083.6512</v>
      </c>
      <c r="H1074" s="3">
        <f t="shared" si="35"/>
        <v>0.43999999947845936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6552410.8999999994</v>
      </c>
      <c r="D1075" s="2">
        <f>BILANCA!E70</f>
        <v>6241208.8899999997</v>
      </c>
      <c r="E1075" s="2">
        <v>0</v>
      </c>
      <c r="F1075" s="2">
        <v>0</v>
      </c>
      <c r="G1075" s="3">
        <f t="shared" si="38"/>
        <v>1237263.8642</v>
      </c>
      <c r="H1075" s="3">
        <f t="shared" si="35"/>
        <v>0.21000000089406967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6552332.1799999997</v>
      </c>
      <c r="D1076" s="2">
        <f>BILANCA!E71</f>
        <v>6241112.6200000001</v>
      </c>
      <c r="E1076" s="2">
        <v>0</v>
      </c>
      <c r="F1076" s="2">
        <v>0</v>
      </c>
      <c r="G1076" s="3">
        <f t="shared" si="38"/>
        <v>1256280.7897200002</v>
      </c>
      <c r="H1076" s="3">
        <f t="shared" si="35"/>
        <v>0.55999999959021807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6552332.1799999997</v>
      </c>
      <c r="D1078" s="2">
        <f>BILANCA!E73</f>
        <v>6241112.6200000001</v>
      </c>
      <c r="E1078" s="2">
        <v>0</v>
      </c>
      <c r="F1078" s="2">
        <v>0</v>
      </c>
      <c r="G1078" s="3">
        <f t="shared" si="38"/>
        <v>1294349.9045600002</v>
      </c>
      <c r="H1078" s="3">
        <f t="shared" si="35"/>
        <v>0.55999999959021807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78.72</v>
      </c>
      <c r="D1085" s="2">
        <f>BILANCA!E80</f>
        <v>96.27</v>
      </c>
      <c r="E1085" s="2">
        <v>0</v>
      </c>
      <c r="F1085" s="2">
        <v>0</v>
      </c>
      <c r="G1085" s="3">
        <f t="shared" si="38"/>
        <v>20.344499999999996</v>
      </c>
      <c r="H1085" s="3">
        <f t="shared" si="35"/>
        <v>0.54999999999999716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28306.080000000002</v>
      </c>
      <c r="D1087" s="2">
        <f>BILANCA!E82</f>
        <v>55940.490000000005</v>
      </c>
      <c r="E1087" s="2">
        <v>0</v>
      </c>
      <c r="F1087" s="2">
        <v>0</v>
      </c>
      <c r="G1087" s="3">
        <f t="shared" si="38"/>
        <v>10794.403620000001</v>
      </c>
      <c r="H1087" s="3">
        <f t="shared" si="35"/>
        <v>0.57000000000698492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15243.6</v>
      </c>
      <c r="D1088" s="2">
        <f>BILANCA!E83</f>
        <v>32221.54</v>
      </c>
      <c r="E1088" s="2">
        <v>0</v>
      </c>
      <c r="F1088" s="2">
        <v>0</v>
      </c>
      <c r="G1088" s="3">
        <f t="shared" si="38"/>
        <v>6215.5610399999996</v>
      </c>
      <c r="H1088" s="3">
        <f t="shared" si="35"/>
        <v>0.85999999999876309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240.21</v>
      </c>
      <c r="D1090" s="2">
        <f>BILANCA!E85</f>
        <v>0</v>
      </c>
      <c r="E1090" s="2">
        <v>0</v>
      </c>
      <c r="F1090" s="2">
        <v>0</v>
      </c>
      <c r="G1090" s="3">
        <f t="shared" si="38"/>
        <v>19.216800000000003</v>
      </c>
      <c r="H1090" s="3">
        <f t="shared" si="35"/>
        <v>0.21000000000000796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12822.27</v>
      </c>
      <c r="D1092" s="2">
        <f>BILANCA!E87</f>
        <v>23718.95</v>
      </c>
      <c r="E1092" s="2">
        <v>0</v>
      </c>
      <c r="F1092" s="2">
        <v>0</v>
      </c>
      <c r="G1092" s="3">
        <f t="shared" si="38"/>
        <v>4941.3339400000004</v>
      </c>
      <c r="H1092" s="3">
        <f t="shared" si="35"/>
        <v>0.31999999999970896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1443737.8</v>
      </c>
      <c r="D1152" s="2">
        <f>BILANCA!E147</f>
        <v>1728250.96</v>
      </c>
      <c r="E1152" s="2">
        <v>0</v>
      </c>
      <c r="F1152" s="2">
        <v>0</v>
      </c>
      <c r="G1152" s="3">
        <f t="shared" si="38"/>
        <v>695834.04023999989</v>
      </c>
      <c r="H1152" s="3">
        <f t="shared" si="41"/>
        <v>0.23999999999068677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79273.16</v>
      </c>
      <c r="D1165" s="2">
        <f>BILANCA!E160</f>
        <v>48469.89</v>
      </c>
      <c r="E1165" s="2">
        <v>0</v>
      </c>
      <c r="F1165" s="2">
        <v>0</v>
      </c>
      <c r="G1165" s="3">
        <f t="shared" si="38"/>
        <v>27313.005700000002</v>
      </c>
      <c r="H1165" s="3">
        <f t="shared" si="41"/>
        <v>0.27000000000407454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807990.34</v>
      </c>
      <c r="D1166" s="2">
        <f>BILANCA!E161</f>
        <v>1288653.52</v>
      </c>
      <c r="E1166" s="2">
        <v>0</v>
      </c>
      <c r="F1166" s="2">
        <v>0</v>
      </c>
      <c r="G1166" s="3">
        <f t="shared" si="38"/>
        <v>528106.39127999998</v>
      </c>
      <c r="H1166" s="3">
        <f t="shared" si="41"/>
        <v>0.81999999994877726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556474.30000000005</v>
      </c>
      <c r="D1167" s="2">
        <f>BILANCA!E162</f>
        <v>391127.55</v>
      </c>
      <c r="E1167" s="2">
        <v>0</v>
      </c>
      <c r="F1167" s="2">
        <v>0</v>
      </c>
      <c r="G1167" s="3">
        <f t="shared" si="38"/>
        <v>210180.51579999999</v>
      </c>
      <c r="H1167" s="3">
        <f t="shared" si="41"/>
        <v>0.75000000005820766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69100.53</v>
      </c>
      <c r="D1176" s="2">
        <f>BILANCA!E171</f>
        <v>69100.53</v>
      </c>
      <c r="E1176" s="2">
        <v>0</v>
      </c>
      <c r="F1176" s="2">
        <v>0</v>
      </c>
      <c r="G1176" s="3">
        <f t="shared" si="38"/>
        <v>34412.06394</v>
      </c>
      <c r="H1176" s="3">
        <f t="shared" si="41"/>
        <v>0.94000000000232831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69100.53</v>
      </c>
      <c r="D1177" s="2">
        <f>BILANCA!E172</f>
        <v>69100.53</v>
      </c>
      <c r="E1177" s="2">
        <v>0</v>
      </c>
      <c r="F1177" s="2">
        <v>0</v>
      </c>
      <c r="G1177" s="3">
        <f t="shared" si="38"/>
        <v>34619.365530000003</v>
      </c>
      <c r="H1177" s="3">
        <f t="shared" si="41"/>
        <v>0.94000000000232831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10005898.660000002</v>
      </c>
      <c r="D1180" s="2">
        <f>BILANCA!E176</f>
        <v>12677801.35</v>
      </c>
      <c r="E1180" s="2">
        <v>0</v>
      </c>
      <c r="F1180" s="2">
        <v>0</v>
      </c>
      <c r="G1180" s="3">
        <f t="shared" si="38"/>
        <v>6011455.2312000003</v>
      </c>
      <c r="H1180" s="3">
        <f t="shared" si="41"/>
        <v>0.68999999761581421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551960.49</v>
      </c>
      <c r="D1181" s="2">
        <f>BILANCA!E177</f>
        <v>555438.78</v>
      </c>
      <c r="E1181" s="2">
        <v>0</v>
      </c>
      <c r="F1181" s="2">
        <v>0</v>
      </c>
      <c r="G1181" s="3">
        <f t="shared" si="38"/>
        <v>284345.30655000004</v>
      </c>
      <c r="H1181" s="3">
        <f t="shared" si="41"/>
        <v>0.7099999999627471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548744.99</v>
      </c>
      <c r="D1182" s="2">
        <f>BILANCA!E178</f>
        <v>538831.92000000004</v>
      </c>
      <c r="E1182" s="2">
        <v>0</v>
      </c>
      <c r="F1182" s="2">
        <v>0</v>
      </c>
      <c r="G1182" s="3">
        <f t="shared" si="38"/>
        <v>279742.31875999999</v>
      </c>
      <c r="H1182" s="3">
        <f t="shared" si="41"/>
        <v>8.999999996740371E-2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288751</v>
      </c>
      <c r="D1183" s="2">
        <f>BILANCA!E179</f>
        <v>297963.14</v>
      </c>
      <c r="E1183" s="2">
        <v>0</v>
      </c>
      <c r="F1183" s="2">
        <v>0</v>
      </c>
      <c r="G1183" s="3">
        <f t="shared" si="38"/>
        <v>153049.16944</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207644.79</v>
      </c>
      <c r="D1184" s="2">
        <f>BILANCA!E180</f>
        <v>149840.45000000001</v>
      </c>
      <c r="E1184" s="2">
        <v>0</v>
      </c>
      <c r="F1184" s="2">
        <v>0</v>
      </c>
      <c r="G1184" s="3">
        <f t="shared" si="38"/>
        <v>88274.670060000004</v>
      </c>
      <c r="H1184" s="3">
        <f t="shared" si="41"/>
        <v>0.66000000000349246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451.41</v>
      </c>
      <c r="E1185" s="2">
        <v>0</v>
      </c>
      <c r="F1185" s="2">
        <v>0</v>
      </c>
      <c r="G1185" s="3">
        <f t="shared" si="38"/>
        <v>157.99350000000001</v>
      </c>
      <c r="H1185" s="3">
        <f t="shared" si="41"/>
        <v>0.41000000000002501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451.41</v>
      </c>
      <c r="E1188" s="2">
        <v>0</v>
      </c>
      <c r="F1188" s="2">
        <v>0</v>
      </c>
      <c r="G1188" s="3">
        <f t="shared" si="38"/>
        <v>160.70196000000001</v>
      </c>
      <c r="H1188" s="3">
        <f t="shared" si="41"/>
        <v>0.41000000000002501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52349.2</v>
      </c>
      <c r="D1200" s="2">
        <f>BILANCA!E196</f>
        <v>90576.92</v>
      </c>
      <c r="E1200" s="2">
        <v>0</v>
      </c>
      <c r="F1200" s="2">
        <v>0</v>
      </c>
      <c r="G1200" s="3">
        <f t="shared" si="38"/>
        <v>44365.577599999997</v>
      </c>
      <c r="H1200" s="3">
        <f t="shared" si="41"/>
        <v>0.27999999999883585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3215.5</v>
      </c>
      <c r="D1201" s="2">
        <f>BILANCA!E197</f>
        <v>0.1</v>
      </c>
      <c r="E1201" s="2">
        <v>0</v>
      </c>
      <c r="F1201" s="2">
        <v>0</v>
      </c>
      <c r="G1201" s="3">
        <f t="shared" si="38"/>
        <v>614.19869999999992</v>
      </c>
      <c r="H1201" s="3">
        <f t="shared" si="41"/>
        <v>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3215.5</v>
      </c>
      <c r="D1203" s="2">
        <f>BILANCA!E199</f>
        <v>0.1</v>
      </c>
      <c r="E1203" s="2">
        <v>0</v>
      </c>
      <c r="F1203" s="2">
        <v>0</v>
      </c>
      <c r="G1203" s="3">
        <f t="shared" si="44"/>
        <v>620.63009999999997</v>
      </c>
      <c r="H1203" s="3">
        <f t="shared" si="45"/>
        <v>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16606.759999999998</v>
      </c>
      <c r="E1251" s="2">
        <v>0</v>
      </c>
      <c r="F1251" s="2">
        <v>0</v>
      </c>
      <c r="G1251" s="3">
        <f>B1251/1000*C1251+B1251/500*D1251</f>
        <v>8004.4583199999988</v>
      </c>
      <c r="H1251" s="3">
        <f>ABS(C1251-ROUND(C1251,0))+ABS(D1251-ROUND(D1251,0))</f>
        <v>0.24000000000160071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9453938.1700000018</v>
      </c>
      <c r="D1255" s="2">
        <f>BILANCA!E251</f>
        <v>12122362.57</v>
      </c>
      <c r="E1255" s="2">
        <v>0</v>
      </c>
      <c r="F1255" s="2">
        <v>0</v>
      </c>
      <c r="G1255" s="3">
        <f t="shared" si="38"/>
        <v>8256172.510950001</v>
      </c>
      <c r="H1255" s="3">
        <f t="shared" si="41"/>
        <v>0.60000000149011612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1912343.35</v>
      </c>
      <c r="D1256" s="2">
        <f>BILANCA!E252</f>
        <v>4343977.7699999996</v>
      </c>
      <c r="E1256" s="2">
        <v>0</v>
      </c>
      <c r="F1256" s="2">
        <v>0</v>
      </c>
      <c r="G1256" s="3">
        <f t="shared" si="38"/>
        <v>2607673.5269399998</v>
      </c>
      <c r="H1256" s="3">
        <f t="shared" si="41"/>
        <v>0.58000000054016709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1912343.35</v>
      </c>
      <c r="D1257" s="2">
        <f>BILANCA!E253</f>
        <v>4343977.7699999996</v>
      </c>
      <c r="E1257" s="2">
        <v>0</v>
      </c>
      <c r="F1257" s="2">
        <v>0</v>
      </c>
      <c r="G1257" s="3">
        <f t="shared" si="38"/>
        <v>2618273.82583</v>
      </c>
      <c r="H1257" s="3">
        <f t="shared" si="41"/>
        <v>0.58000000054016709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6126470.0300000003</v>
      </c>
      <c r="D1259" s="2">
        <f>BILANCA!E255</f>
        <v>6080374.8399999999</v>
      </c>
      <c r="E1259" s="2">
        <v>0</v>
      </c>
      <c r="F1259" s="2">
        <v>0</v>
      </c>
      <c r="G1259" s="3">
        <f t="shared" si="38"/>
        <v>4553517.7077900004</v>
      </c>
      <c r="H1259" s="3">
        <f t="shared" si="41"/>
        <v>0.19000000040978193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6288071.8600000003</v>
      </c>
      <c r="D1260" s="2">
        <f>BILANCA!E256</f>
        <v>7127933.6100000003</v>
      </c>
      <c r="E1260" s="2">
        <v>0</v>
      </c>
      <c r="F1260" s="2">
        <v>0</v>
      </c>
      <c r="G1260" s="3">
        <f t="shared" si="38"/>
        <v>5135984.7700000005</v>
      </c>
      <c r="H1260" s="3">
        <f t="shared" si="41"/>
        <v>0.52999999932944775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6288071.8600000003</v>
      </c>
      <c r="D1261" s="2">
        <f>BILANCA!E257</f>
        <v>7127933.6100000003</v>
      </c>
      <c r="E1261" s="2">
        <v>0</v>
      </c>
      <c r="F1261" s="2">
        <v>0</v>
      </c>
      <c r="G1261" s="3">
        <f t="shared" si="38"/>
        <v>5156528.7090800004</v>
      </c>
      <c r="H1261" s="3">
        <f t="shared" si="41"/>
        <v>0.52999999932944775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161601.82999999999</v>
      </c>
      <c r="D1264" s="2">
        <f>BILANCA!E260</f>
        <v>1047558.77</v>
      </c>
      <c r="E1264" s="2">
        <v>0</v>
      </c>
      <c r="F1264" s="2">
        <v>0</v>
      </c>
      <c r="G1264" s="3">
        <f t="shared" si="38"/>
        <v>573206.71998000005</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161601.82999999999</v>
      </c>
      <c r="D1266" s="2">
        <f>BILANCA!E262</f>
        <v>1047558.77</v>
      </c>
      <c r="E1266" s="2">
        <v>0</v>
      </c>
      <c r="F1266" s="2">
        <v>0</v>
      </c>
      <c r="G1266" s="3">
        <f t="shared" si="38"/>
        <v>577720.15872000006</v>
      </c>
      <c r="H1266" s="3">
        <f t="shared" si="41"/>
        <v>0.39999999999417923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1415124.79</v>
      </c>
      <c r="D1278" s="2">
        <f>BILANCA!E274</f>
        <v>1698009.96</v>
      </c>
      <c r="E1278" s="2">
        <v>0</v>
      </c>
      <c r="F1278" s="2">
        <v>0</v>
      </c>
      <c r="G1278" s="3">
        <f t="shared" si="38"/>
        <v>1289386.7822800002</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79273.16</v>
      </c>
      <c r="D1291" s="2">
        <f>BILANCA!E287</f>
        <v>48469.89</v>
      </c>
      <c r="E1291" s="2">
        <v>0</v>
      </c>
      <c r="F1291" s="2">
        <v>0</v>
      </c>
      <c r="G1291" s="3">
        <f t="shared" si="48"/>
        <v>49515.836140000007</v>
      </c>
      <c r="H1291" s="3">
        <f t="shared" si="49"/>
        <v>0.27000000000407454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779377.33</v>
      </c>
      <c r="D1292" s="2">
        <f>BILANCA!E288</f>
        <v>1258412.52</v>
      </c>
      <c r="E1292" s="2">
        <v>0</v>
      </c>
      <c r="F1292" s="2">
        <v>0</v>
      </c>
      <c r="G1292" s="3">
        <f t="shared" si="48"/>
        <v>929529.06834</v>
      </c>
      <c r="H1292" s="3">
        <f t="shared" si="49"/>
        <v>0.80999999993946403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556474.30000000005</v>
      </c>
      <c r="D1293" s="2">
        <f>BILANCA!E289</f>
        <v>391127.55</v>
      </c>
      <c r="E1293" s="2">
        <v>0</v>
      </c>
      <c r="F1293" s="2">
        <v>0</v>
      </c>
      <c r="G1293" s="3">
        <f t="shared" si="48"/>
        <v>378860.42019999999</v>
      </c>
      <c r="H1293" s="3">
        <f t="shared" si="49"/>
        <v>0.75000000005820766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1900400.39</v>
      </c>
      <c r="D1301" s="2">
        <f>BILANCA!E297</f>
        <v>19816695.489999998</v>
      </c>
      <c r="E1301" s="2">
        <v>0</v>
      </c>
      <c r="F1301" s="2">
        <v>0</v>
      </c>
      <c r="G1301" s="3">
        <f t="shared" si="38"/>
        <v>12086333.28867</v>
      </c>
      <c r="H1301" s="3">
        <f t="shared" si="41"/>
        <v>0.87999999825842679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1900400.39</v>
      </c>
      <c r="D1302" s="2">
        <f>BILANCA!E298</f>
        <v>19816695.489999998</v>
      </c>
      <c r="E1302" s="2">
        <v>0</v>
      </c>
      <c r="F1302" s="2">
        <v>0</v>
      </c>
      <c r="G1302" s="3">
        <f t="shared" si="38"/>
        <v>12127867.080039999</v>
      </c>
      <c r="H1302" s="3">
        <f t="shared" si="41"/>
        <v>0.87999999825842679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720151.71</v>
      </c>
      <c r="D1305" s="2">
        <f>BILANCA!E302</f>
        <v>844051.02</v>
      </c>
      <c r="E1305" s="2">
        <v>0</v>
      </c>
      <c r="F1305" s="2">
        <v>0</v>
      </c>
      <c r="G1305" s="3">
        <f t="shared" si="38"/>
        <v>710434.85624999995</v>
      </c>
      <c r="H1305" s="3">
        <f t="shared" si="41"/>
        <v>0.31000000005587935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723586.09</v>
      </c>
      <c r="D1306" s="2">
        <f>BILANCA!E303</f>
        <v>884199.94</v>
      </c>
      <c r="E1306" s="2">
        <v>0</v>
      </c>
      <c r="F1306" s="2">
        <v>0</v>
      </c>
      <c r="G1306" s="3">
        <f t="shared" si="38"/>
        <v>737627.84711999993</v>
      </c>
      <c r="H1306" s="3">
        <f t="shared" si="41"/>
        <v>0.15000000002328306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898.8</v>
      </c>
      <c r="D1311" s="2">
        <f>BILANCA!E308</f>
        <v>20071.66</v>
      </c>
      <c r="E1311" s="2">
        <v>0</v>
      </c>
      <c r="F1311" s="2">
        <v>0</v>
      </c>
      <c r="G1311" s="3">
        <f t="shared" si="52"/>
        <v>12353.67812</v>
      </c>
      <c r="H1311" s="3">
        <f t="shared" si="41"/>
        <v>0.54000000000019099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11923.47</v>
      </c>
      <c r="D1314" s="2">
        <f>BILANCA!E311</f>
        <v>3647.29</v>
      </c>
      <c r="E1314" s="2">
        <v>0</v>
      </c>
      <c r="F1314" s="2">
        <v>0</v>
      </c>
      <c r="G1314" s="3">
        <f t="shared" si="52"/>
        <v>5842.2871999999988</v>
      </c>
      <c r="H1314" s="3">
        <f t="shared" si="41"/>
        <v>0.75999999999930878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11181.08</v>
      </c>
      <c r="D1339" s="2">
        <f>BILANCA!E336</f>
        <v>15870.08</v>
      </c>
      <c r="E1339" s="2">
        <v>0</v>
      </c>
      <c r="F1339" s="2">
        <v>0</v>
      </c>
      <c r="G1339" s="3">
        <f t="shared" si="52"/>
        <v>14121.087960000001</v>
      </c>
      <c r="H1339" s="3">
        <f t="shared" si="41"/>
        <v>0.15999999999985448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537563.91</v>
      </c>
      <c r="D1340" s="2">
        <f>BILANCA!E337</f>
        <v>522961.84</v>
      </c>
      <c r="E1340" s="2">
        <v>0</v>
      </c>
      <c r="F1340" s="2">
        <v>0</v>
      </c>
      <c r="G1340" s="3">
        <f t="shared" si="52"/>
        <v>522550.90470000007</v>
      </c>
      <c r="H1340" s="3">
        <f t="shared" si="41"/>
        <v>0.24999999994179234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0.1</v>
      </c>
      <c r="E1341" s="2">
        <v>0</v>
      </c>
      <c r="F1341" s="2">
        <v>0</v>
      </c>
      <c r="G1341" s="3">
        <f t="shared" si="52"/>
        <v>6.6200000000000009E-2</v>
      </c>
      <c r="H1341" s="3">
        <f t="shared" si="41"/>
        <v>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3215.5</v>
      </c>
      <c r="D1342" s="2">
        <f>BILANCA!E339</f>
        <v>0</v>
      </c>
      <c r="E1342" s="2">
        <v>0</v>
      </c>
      <c r="F1342" s="2">
        <v>0</v>
      </c>
      <c r="G1342" s="3">
        <f t="shared" si="52"/>
        <v>1067.546</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19367.86</v>
      </c>
      <c r="D1347" s="2">
        <f>BILANCA!E344</f>
        <v>9186.7199999999993</v>
      </c>
      <c r="E1347" s="2">
        <v>0</v>
      </c>
      <c r="F1347" s="2">
        <v>0</v>
      </c>
      <c r="G1347" s="3">
        <f t="shared" si="52"/>
        <v>12718.8181</v>
      </c>
      <c r="H1347" s="3">
        <f t="shared" si="41"/>
        <v>0.42000000000007276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1583.24</v>
      </c>
      <c r="E1368" s="2">
        <v>0</v>
      </c>
      <c r="F1368" s="2">
        <v>0</v>
      </c>
      <c r="G1368" s="3">
        <f t="shared" si="57"/>
        <v>1133.5998399999999</v>
      </c>
      <c r="H1368" s="3">
        <f t="shared" si="58"/>
        <v>0.24000000000000909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15023.52</v>
      </c>
      <c r="E1370" s="2">
        <v>0</v>
      </c>
      <c r="F1370" s="2">
        <v>0</v>
      </c>
      <c r="G1370" s="3">
        <f t="shared" si="57"/>
        <v>10816.9344</v>
      </c>
      <c r="H1370" s="3">
        <f t="shared" si="58"/>
        <v>0.47999999999956344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134295.01</v>
      </c>
      <c r="D1390" s="2">
        <f>BILANCA!E387</f>
        <v>3520</v>
      </c>
      <c r="E1390" s="2">
        <v>0</v>
      </c>
      <c r="F1390" s="2">
        <v>0</v>
      </c>
      <c r="G1390" s="3">
        <f t="shared" ref="G1390:G1399" si="61">B1390/1000*C1390+B1390/500*D1390</f>
        <v>53707.303800000002</v>
      </c>
      <c r="H1390" s="3">
        <f t="shared" ref="H1390:H1399" si="62">ABS(C1390-ROUND(C1390,0))+ABS(D1390-ROUND(D1390,0))</f>
        <v>1.0000000009313226E-2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1594962.79</v>
      </c>
      <c r="D1394" s="2">
        <f>BILANCA!E391</f>
        <v>6087791.5099999998</v>
      </c>
      <c r="E1394" s="2">
        <v>0</v>
      </c>
      <c r="F1394" s="2">
        <v>0</v>
      </c>
      <c r="G1394" s="3">
        <f t="shared" si="61"/>
        <v>5287889.5910400003</v>
      </c>
      <c r="H1394" s="3">
        <f t="shared" si="62"/>
        <v>0.70000000018626451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159152.69</v>
      </c>
      <c r="D1395" s="2">
        <f>BILANCA!E392</f>
        <v>159152.69</v>
      </c>
      <c r="E1395" s="2">
        <v>0</v>
      </c>
      <c r="F1395" s="2">
        <v>0</v>
      </c>
      <c r="G1395" s="3">
        <f t="shared" si="61"/>
        <v>183821.35695000002</v>
      </c>
      <c r="H1395" s="3">
        <f t="shared" si="62"/>
        <v>0.61999999999534339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13384468.24</v>
      </c>
      <c r="E1396" s="2">
        <v>0</v>
      </c>
      <c r="F1396" s="2">
        <v>0</v>
      </c>
      <c r="G1396" s="3">
        <f t="shared" si="61"/>
        <v>10332809.481280001</v>
      </c>
      <c r="H1396" s="3">
        <f t="shared" si="62"/>
        <v>0.24000000022351742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171249.61</v>
      </c>
      <c r="E1399" s="2">
        <v>0</v>
      </c>
      <c r="F1399" s="2">
        <v>0</v>
      </c>
      <c r="G1399" s="3">
        <f t="shared" si="61"/>
        <v>133232.19657999999</v>
      </c>
      <c r="H1399" s="3">
        <f t="shared" si="62"/>
        <v>0.39000000001396984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11989.9</v>
      </c>
      <c r="D1400" s="14">
        <f>BILANCA!E397</f>
        <v>10513.44</v>
      </c>
      <c r="E1400" s="14">
        <v>0</v>
      </c>
      <c r="F1400" s="14">
        <v>0</v>
      </c>
      <c r="G1400" s="15">
        <f t="shared" si="52"/>
        <v>12876.5442</v>
      </c>
      <c r="H1400" s="15">
        <f t="shared" si="41"/>
        <v>0.54000000000087311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5549628.6200000001</v>
      </c>
      <c r="D1485" s="2">
        <f>'RAS-funkcijski'!E89</f>
        <v>9010869.7200000007</v>
      </c>
      <c r="E1485" s="2">
        <v>0</v>
      </c>
      <c r="F1485" s="2">
        <v>0</v>
      </c>
      <c r="G1485" s="3">
        <f t="shared" si="52"/>
        <v>2003566.2851000002</v>
      </c>
      <c r="H1485" s="3">
        <f t="shared" si="63"/>
        <v>0.65999999921768904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5549628.6200000001</v>
      </c>
      <c r="D1500" s="2">
        <f>'RAS-funkcijski'!E104</f>
        <v>9010869.7200000007</v>
      </c>
      <c r="E1500" s="2">
        <v>0</v>
      </c>
      <c r="F1500" s="2">
        <v>0</v>
      </c>
      <c r="G1500" s="3">
        <f t="shared" si="52"/>
        <v>2357136.8060000003</v>
      </c>
      <c r="H1500" s="3">
        <f t="shared" si="63"/>
        <v>0.65999999921768904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5549628.6200000001</v>
      </c>
      <c r="D1537" s="14">
        <f>'RAS-funkcijski'!E141</f>
        <v>9010869.7200000007</v>
      </c>
      <c r="E1537" s="14">
        <v>0</v>
      </c>
      <c r="F1537" s="14">
        <v>0</v>
      </c>
      <c r="G1537" s="15">
        <f t="shared" si="52"/>
        <v>3229277.4242200004</v>
      </c>
      <c r="H1537" s="15">
        <f t="shared" si="63"/>
        <v>0.65999999921768904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256345.05</v>
      </c>
      <c r="E1538" s="7">
        <v>0</v>
      </c>
      <c r="F1538" s="7">
        <v>0</v>
      </c>
      <c r="G1538" s="8">
        <f t="shared" si="52"/>
        <v>512.69010000000003</v>
      </c>
      <c r="H1538" s="8">
        <f t="shared" si="63"/>
        <v>4.9999999988358468E-2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253977.37</v>
      </c>
      <c r="E1539" s="2">
        <v>0</v>
      </c>
      <c r="F1539" s="2">
        <v>0</v>
      </c>
      <c r="G1539" s="3">
        <f t="shared" si="52"/>
        <v>1015.90948</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253977.37</v>
      </c>
      <c r="E1540" s="2">
        <v>0</v>
      </c>
      <c r="F1540" s="2">
        <v>0</v>
      </c>
      <c r="G1540" s="3">
        <f t="shared" si="52"/>
        <v>1523.8642199999999</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1893.43</v>
      </c>
      <c r="E1541" s="2">
        <v>0</v>
      </c>
      <c r="F1541" s="2">
        <v>0</v>
      </c>
      <c r="G1541" s="3">
        <f t="shared" si="52"/>
        <v>15.147440000000001</v>
      </c>
      <c r="H1541" s="3">
        <f t="shared" si="63"/>
        <v>0.43000000000006366</v>
      </c>
      <c r="I1541" s="11">
        <f t="shared" ref="I1541:I1546" si="64">G1541*H1541</f>
        <v>6.5133992000009648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252083.94</v>
      </c>
      <c r="E1542" s="2">
        <v>0</v>
      </c>
      <c r="F1542" s="2">
        <v>0</v>
      </c>
      <c r="G1542" s="3">
        <f t="shared" si="52"/>
        <v>2520.8394000000003</v>
      </c>
      <c r="H1542" s="3">
        <f t="shared" si="63"/>
        <v>5.9999999997671694E-2</v>
      </c>
      <c r="I1542" s="11">
        <f t="shared" si="64"/>
        <v>151.25036399413074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2367.6800000000003</v>
      </c>
      <c r="E1555" s="2">
        <v>0</v>
      </c>
      <c r="F1555" s="2">
        <v>0</v>
      </c>
      <c r="G1555" s="3">
        <f t="shared" si="52"/>
        <v>85.23648</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2294.6800000000003</v>
      </c>
      <c r="E1556" s="2">
        <v>0</v>
      </c>
      <c r="F1556" s="2">
        <v>0</v>
      </c>
      <c r="G1556" s="3">
        <f t="shared" si="52"/>
        <v>87.197840000000014</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2050.0500000000002</v>
      </c>
      <c r="E1557" s="2">
        <v>0</v>
      </c>
      <c r="F1557" s="2">
        <v>0</v>
      </c>
      <c r="G1557" s="3">
        <f t="shared" si="52"/>
        <v>82.00200000000001</v>
      </c>
      <c r="H1557" s="3">
        <f t="shared" si="63"/>
        <v>5.0000000000181899E-2</v>
      </c>
      <c r="I1557" s="11">
        <f t="shared" ref="I1557:I1562" si="66">G1557*H1557</f>
        <v>4.1001000000149164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244.63</v>
      </c>
      <c r="E1558" s="2">
        <v>0</v>
      </c>
      <c r="F1558" s="2">
        <v>0</v>
      </c>
      <c r="G1558" s="3">
        <f t="shared" si="52"/>
        <v>10.274460000000001</v>
      </c>
      <c r="H1558" s="3">
        <f t="shared" si="63"/>
        <v>0.37000000000000455</v>
      </c>
      <c r="I1558" s="11">
        <f t="shared" si="66"/>
        <v>3.8015502000000474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73</v>
      </c>
      <c r="E1563" s="2">
        <v>0</v>
      </c>
      <c r="F1563" s="2">
        <v>0</v>
      </c>
      <c r="G1563" s="3">
        <f t="shared" si="52"/>
        <v>3.7959999999999998</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73</v>
      </c>
      <c r="E1569" s="2">
        <v>0</v>
      </c>
      <c r="F1569" s="2">
        <v>0</v>
      </c>
      <c r="G1569" s="3">
        <f t="shared" si="52"/>
        <v>4.6719999999999997</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551960.49</v>
      </c>
      <c r="D1582" s="7"/>
      <c r="E1582" s="7">
        <v>0</v>
      </c>
      <c r="F1582" s="7">
        <v>0</v>
      </c>
      <c r="G1582" s="8">
        <f t="shared" ref="G1582:G1686" si="70">B1582/1000*C1582</f>
        <v>551.96049000000005</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9240270.620000001</v>
      </c>
      <c r="D1583" s="2">
        <v>0</v>
      </c>
      <c r="E1583" s="2">
        <v>0</v>
      </c>
      <c r="F1583" s="2">
        <v>0</v>
      </c>
      <c r="G1583" s="3">
        <f t="shared" si="70"/>
        <v>18480.541240000002</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6858089.3900000006</v>
      </c>
      <c r="D1585" s="2">
        <v>0</v>
      </c>
      <c r="E1585" s="2">
        <v>0</v>
      </c>
      <c r="F1585" s="2">
        <v>0</v>
      </c>
      <c r="G1585" s="3">
        <f t="shared" si="70"/>
        <v>27432.357560000004</v>
      </c>
      <c r="H1585" s="3">
        <f t="shared" si="71"/>
        <v>0.39000000059604645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3571743.95</v>
      </c>
      <c r="D1586" s="2">
        <v>0</v>
      </c>
      <c r="E1586" s="2">
        <v>0</v>
      </c>
      <c r="F1586" s="2">
        <v>0</v>
      </c>
      <c r="G1586" s="3">
        <f t="shared" si="70"/>
        <v>17858.71975</v>
      </c>
      <c r="H1586" s="3">
        <f t="shared" si="71"/>
        <v>4.9999999813735485E-2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1937387.44</v>
      </c>
      <c r="D1587" s="2">
        <v>0</v>
      </c>
      <c r="E1587" s="2">
        <v>0</v>
      </c>
      <c r="F1587" s="2">
        <v>0</v>
      </c>
      <c r="G1587" s="3">
        <f t="shared" si="70"/>
        <v>11624.324640000001</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6518.58</v>
      </c>
      <c r="D1588" s="2">
        <v>0</v>
      </c>
      <c r="E1588" s="2">
        <v>0</v>
      </c>
      <c r="F1588" s="2">
        <v>0</v>
      </c>
      <c r="G1588" s="3">
        <f t="shared" si="70"/>
        <v>45.63006</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1342439.42</v>
      </c>
      <c r="D1593" s="2">
        <v>0</v>
      </c>
      <c r="E1593" s="2">
        <v>0</v>
      </c>
      <c r="F1593" s="2">
        <v>0</v>
      </c>
      <c r="G1593" s="3">
        <f t="shared" si="70"/>
        <v>16109.27304</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2362414.52</v>
      </c>
      <c r="D1594" s="2">
        <v>0</v>
      </c>
      <c r="E1594" s="2">
        <v>0</v>
      </c>
      <c r="F1594" s="2">
        <v>0</v>
      </c>
      <c r="G1594" s="3">
        <f t="shared" si="70"/>
        <v>30711.388759999998</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19766.71</v>
      </c>
      <c r="D1601" s="2">
        <v>0</v>
      </c>
      <c r="E1601" s="2">
        <v>0</v>
      </c>
      <c r="F1601" s="2">
        <v>0</v>
      </c>
      <c r="G1601" s="3">
        <f>B1601/1000*C1601</f>
        <v>395.33420000000001</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9236792.3300000001</v>
      </c>
      <c r="D1602" s="2">
        <v>0</v>
      </c>
      <c r="E1602" s="2">
        <v>0</v>
      </c>
      <c r="F1602" s="2">
        <v>0</v>
      </c>
      <c r="G1602" s="3">
        <f t="shared" si="70"/>
        <v>193972.63893000002</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6859458.4699999997</v>
      </c>
      <c r="D1604" s="2">
        <v>0</v>
      </c>
      <c r="E1604" s="2">
        <v>0</v>
      </c>
      <c r="F1604" s="2">
        <v>0</v>
      </c>
      <c r="G1604" s="3">
        <f t="shared" si="70"/>
        <v>157767.54480999999</v>
      </c>
      <c r="H1604" s="3">
        <f t="shared" si="71"/>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3562531.81</v>
      </c>
      <c r="D1605" s="2">
        <v>0</v>
      </c>
      <c r="E1605" s="2">
        <v>0</v>
      </c>
      <c r="F1605" s="2">
        <v>0</v>
      </c>
      <c r="G1605" s="3">
        <f t="shared" si="70"/>
        <v>85500.76344000001</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1995191.78</v>
      </c>
      <c r="D1606" s="2">
        <v>0</v>
      </c>
      <c r="E1606" s="2">
        <v>0</v>
      </c>
      <c r="F1606" s="2">
        <v>0</v>
      </c>
      <c r="G1606" s="3">
        <f t="shared" si="70"/>
        <v>49879.794500000004</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6067.17</v>
      </c>
      <c r="D1607" s="2">
        <v>0</v>
      </c>
      <c r="E1607" s="2">
        <v>0</v>
      </c>
      <c r="F1607" s="2">
        <v>0</v>
      </c>
      <c r="G1607" s="3">
        <f t="shared" si="70"/>
        <v>157.74642</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1295667.71</v>
      </c>
      <c r="D1612" s="2">
        <v>0</v>
      </c>
      <c r="E1612" s="2">
        <v>0</v>
      </c>
      <c r="F1612" s="2">
        <v>0</v>
      </c>
      <c r="G1612" s="3">
        <f t="shared" si="70"/>
        <v>40165.699009999997</v>
      </c>
      <c r="H1612" s="3">
        <f t="shared" si="71"/>
        <v>0.2900000000372529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2365629.92</v>
      </c>
      <c r="D1613" s="2">
        <v>0</v>
      </c>
      <c r="E1613" s="2">
        <v>0</v>
      </c>
      <c r="F1613" s="2">
        <v>0</v>
      </c>
      <c r="G1613" s="3">
        <f t="shared" si="70"/>
        <v>75700.157439999995</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11703.94</v>
      </c>
      <c r="D1620" s="2">
        <v>0</v>
      </c>
      <c r="E1620" s="2">
        <v>0</v>
      </c>
      <c r="F1620" s="2">
        <v>0</v>
      </c>
      <c r="G1620" s="3">
        <f>B1620/1000*C1620</f>
        <v>456.45366000000001</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555438.78000000119</v>
      </c>
      <c r="D1621" s="2">
        <v>0</v>
      </c>
      <c r="E1621" s="2">
        <v>0</v>
      </c>
      <c r="F1621" s="2">
        <v>0</v>
      </c>
      <c r="G1621" s="3">
        <f t="shared" si="70"/>
        <v>22217.551200000049</v>
      </c>
      <c r="H1621" s="3">
        <f t="shared" si="71"/>
        <v>0.2199999988079071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15870.18</v>
      </c>
      <c r="D1622" s="2">
        <v>0</v>
      </c>
      <c r="E1622" s="2">
        <v>0</v>
      </c>
      <c r="F1622" s="2">
        <v>0</v>
      </c>
      <c r="G1622" s="3">
        <f t="shared" si="70"/>
        <v>650.67738000000008</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15870.08</v>
      </c>
      <c r="D1628" s="2">
        <v>0</v>
      </c>
      <c r="E1628" s="2">
        <v>0</v>
      </c>
      <c r="F1628" s="2">
        <v>0</v>
      </c>
      <c r="G1628" s="3">
        <f t="shared" si="70"/>
        <v>745.89376000000004</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15870.08</v>
      </c>
      <c r="D1634" s="2">
        <v>0</v>
      </c>
      <c r="E1634" s="2">
        <v>0</v>
      </c>
      <c r="F1634" s="2">
        <v>0</v>
      </c>
      <c r="G1634" s="3">
        <f t="shared" si="70"/>
        <v>841.11424</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15870.08</v>
      </c>
      <c r="D1635" s="2">
        <v>0</v>
      </c>
      <c r="E1635" s="2">
        <v>0</v>
      </c>
      <c r="F1635" s="2">
        <v>0</v>
      </c>
      <c r="G1635" s="3">
        <f t="shared" si="70"/>
        <v>856.98432000000003</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0.1</v>
      </c>
      <c r="D1669" s="2">
        <v>0</v>
      </c>
      <c r="E1669" s="2">
        <v>0</v>
      </c>
      <c r="F1669" s="2">
        <v>0</v>
      </c>
      <c r="G1669" s="3">
        <f t="shared" si="70"/>
        <v>8.8000000000000005E-3</v>
      </c>
      <c r="H1669" s="3">
        <f t="shared" si="71"/>
        <v>0.1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0.1</v>
      </c>
      <c r="D1670" s="2">
        <v>0</v>
      </c>
      <c r="E1670" s="2">
        <v>0</v>
      </c>
      <c r="F1670" s="2">
        <v>0</v>
      </c>
      <c r="G1670" s="3">
        <f t="shared" si="70"/>
        <v>8.8999999999999999E-3</v>
      </c>
      <c r="H1670" s="3">
        <f t="shared" si="71"/>
        <v>0.1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539568.6</v>
      </c>
      <c r="D1681" s="2">
        <v>0</v>
      </c>
      <c r="E1681" s="2">
        <v>0</v>
      </c>
      <c r="F1681" s="2">
        <v>0</v>
      </c>
      <c r="G1681" s="3">
        <f t="shared" si="70"/>
        <v>53956.86</v>
      </c>
      <c r="H1681" s="3">
        <f t="shared" si="71"/>
        <v>0.40000000002328306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522961.84</v>
      </c>
      <c r="D1683" s="2">
        <v>0</v>
      </c>
      <c r="E1683" s="2">
        <v>0</v>
      </c>
      <c r="F1683" s="2">
        <v>0</v>
      </c>
      <c r="G1683" s="3">
        <f t="shared" si="70"/>
        <v>53342.107680000001</v>
      </c>
      <c r="H1683" s="3">
        <f t="shared" si="71"/>
        <v>0.15999999997438863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16606.759999999998</v>
      </c>
      <c r="D1686" s="14">
        <v>0</v>
      </c>
      <c r="E1686" s="14">
        <v>0</v>
      </c>
      <c r="F1686" s="14">
        <v>0</v>
      </c>
      <c r="G1686" s="15">
        <f t="shared" si="70"/>
        <v>1743.7097999999999</v>
      </c>
      <c r="H1686" s="15">
        <f t="shared" si="71"/>
        <v>0.24000000000160071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32344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5873185.1200000001</v>
      </c>
      <c r="I17" s="275">
        <f>'PR-RAS'!E6</f>
        <v>8964774.5299999975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5337272.46</v>
      </c>
      <c r="I18" s="275">
        <f>'PR-RAS'!E152</f>
        <v>6320431.9500000002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6126470.0300000003</v>
      </c>
      <c r="I19" s="275">
        <f>'PR-RAS'!E649</f>
        <v>6080374.8399999971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1912343.3499999999</v>
      </c>
      <c r="I22" s="275">
        <f>BILANCA!E7</f>
        <v>4583300.4800000004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8093555.3099999996</v>
      </c>
      <c r="I23" s="275">
        <f>BILANCA!E69</f>
        <v>8094500.8700000001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551960.49</v>
      </c>
      <c r="I24" s="275">
        <f>BILANCA!E177</f>
        <v>555438.78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9453938.1700000018</v>
      </c>
      <c r="I25" s="275">
        <f>BILANCA!E251</f>
        <v>12122362.57</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5549628.6200000001</v>
      </c>
      <c r="I31" s="275">
        <f>'RAS-funkcijski'!E141</f>
        <v>9010869.7200000007</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256345.05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2367.6800000000003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551960.49</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555438.78000000119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15870.18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539568.6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4"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5873185.1200000001</v>
      </c>
      <c r="E6" s="60">
        <f>E7+E43+E49+E82+E106+E125+E134+E140</f>
        <v>8964774.5299999975</v>
      </c>
      <c r="F6" s="45">
        <f t="shared" ref="F6:F132" si="0">IF(D6&lt;&gt;0,IF(E6/D6&gt;=100,"&gt;&gt;100",E6/D6*100),"-")</f>
        <v>152.63905950235053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377177.67000000004</v>
      </c>
      <c r="E49" s="60">
        <f>E50+E53+E58+E61+E64+E68+E71+E74+E77</f>
        <v>1277275.48</v>
      </c>
      <c r="F49" s="45">
        <f t="shared" si="0"/>
        <v>338.64026998204844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159710.54</v>
      </c>
      <c r="E61" s="60">
        <f t="shared" si="10"/>
        <v>16406.38</v>
      </c>
      <c r="F61" s="45">
        <f t="shared" si="0"/>
        <v>10.272571866578122</v>
      </c>
    </row>
    <row r="62" spans="1:6" ht="12.75" customHeight="1" x14ac:dyDescent="0.2">
      <c r="A62" s="63">
        <v>6341</v>
      </c>
      <c r="B62" s="65" t="s">
        <v>127</v>
      </c>
      <c r="C62" s="247" t="s">
        <v>128</v>
      </c>
      <c r="D62" s="194">
        <v>159710.54</v>
      </c>
      <c r="E62" s="194">
        <v>16406.38</v>
      </c>
      <c r="F62" s="45">
        <f t="shared" si="0"/>
        <v>10.272571866578122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34002.730000000003</v>
      </c>
      <c r="E68" s="60">
        <f t="shared" si="11"/>
        <v>1155762.79</v>
      </c>
      <c r="F68" s="45">
        <f t="shared" si="0"/>
        <v>3399.0294014627643</v>
      </c>
    </row>
    <row r="69" spans="1:6" ht="12.75" customHeight="1" x14ac:dyDescent="0.2">
      <c r="A69" s="63" t="s">
        <v>141</v>
      </c>
      <c r="B69" s="64" t="s">
        <v>142</v>
      </c>
      <c r="C69" s="247" t="s">
        <v>141</v>
      </c>
      <c r="D69" s="194">
        <v>34002.730000000003</v>
      </c>
      <c r="E69" s="194">
        <v>1155762.79</v>
      </c>
      <c r="F69" s="45">
        <f t="shared" si="0"/>
        <v>3399.0294014627643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183464.4</v>
      </c>
      <c r="E74" s="60">
        <f t="shared" si="13"/>
        <v>105106.31</v>
      </c>
      <c r="F74" s="45">
        <f t="shared" si="0"/>
        <v>57.289757576946812</v>
      </c>
    </row>
    <row r="75" spans="1:6" ht="12.75" customHeight="1" x14ac:dyDescent="0.2">
      <c r="A75" s="63" t="s">
        <v>153</v>
      </c>
      <c r="B75" s="65" t="s">
        <v>154</v>
      </c>
      <c r="C75" s="247" t="s">
        <v>153</v>
      </c>
      <c r="D75" s="194">
        <v>183464.4</v>
      </c>
      <c r="E75" s="194">
        <v>105106.31</v>
      </c>
      <c r="F75" s="45">
        <f t="shared" si="0"/>
        <v>57.289757576946812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77869.5</v>
      </c>
      <c r="E82" s="60">
        <f t="shared" si="15"/>
        <v>70549.23</v>
      </c>
      <c r="F82" s="45">
        <f t="shared" si="0"/>
        <v>90.59931038468207</v>
      </c>
    </row>
    <row r="83" spans="1:6" ht="12.75" customHeight="1" x14ac:dyDescent="0.2">
      <c r="A83" s="63">
        <v>641</v>
      </c>
      <c r="B83" s="64" t="s">
        <v>169</v>
      </c>
      <c r="C83" s="247" t="s">
        <v>170</v>
      </c>
      <c r="D83" s="60">
        <f t="shared" ref="D83:E83" si="16">SUM(D84:D90)</f>
        <v>77869.5</v>
      </c>
      <c r="E83" s="60">
        <f t="shared" si="16"/>
        <v>70549.23</v>
      </c>
      <c r="F83" s="45">
        <f t="shared" si="0"/>
        <v>90.59931038468207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75679.38</v>
      </c>
      <c r="E85" s="194">
        <v>69056.78</v>
      </c>
      <c r="F85" s="45">
        <f t="shared" si="0"/>
        <v>91.24913549767453</v>
      </c>
    </row>
    <row r="86" spans="1:6" ht="12.75" customHeight="1" x14ac:dyDescent="0.2">
      <c r="A86" s="63">
        <v>6414</v>
      </c>
      <c r="B86" s="64" t="s">
        <v>175</v>
      </c>
      <c r="C86" s="247" t="s">
        <v>176</v>
      </c>
      <c r="D86" s="194">
        <v>2190.12</v>
      </c>
      <c r="E86" s="194">
        <v>1492.45</v>
      </c>
      <c r="F86" s="45">
        <f t="shared" si="0"/>
        <v>68.144667872080078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260676.1</v>
      </c>
      <c r="E106" s="60">
        <f>E107+E112+E120+E124</f>
        <v>330979.92</v>
      </c>
      <c r="F106" s="45">
        <f t="shared" si="0"/>
        <v>126.96979891904168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260676.1</v>
      </c>
      <c r="E112" s="60">
        <f t="shared" si="20"/>
        <v>330979.92</v>
      </c>
      <c r="F112" s="45">
        <f t="shared" si="0"/>
        <v>126.96979891904168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260676.1</v>
      </c>
      <c r="E117" s="194">
        <v>330979.92</v>
      </c>
      <c r="F117" s="45">
        <f t="shared" si="0"/>
        <v>126.96979891904168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2782894.0800000001</v>
      </c>
      <c r="E125" s="60">
        <f t="shared" si="22"/>
        <v>2594272.3199999998</v>
      </c>
      <c r="F125" s="45">
        <f t="shared" si="0"/>
        <v>93.222100641358224</v>
      </c>
    </row>
    <row r="126" spans="1:6" ht="12.75" customHeight="1" x14ac:dyDescent="0.2">
      <c r="A126" s="63">
        <v>661</v>
      </c>
      <c r="B126" s="65" t="s">
        <v>255</v>
      </c>
      <c r="C126" s="247" t="s">
        <v>256</v>
      </c>
      <c r="D126" s="60">
        <f t="shared" ref="D126:E126" si="23">SUM(D127:D128)</f>
        <v>2730520.75</v>
      </c>
      <c r="E126" s="60">
        <f t="shared" si="23"/>
        <v>2594272.3199999998</v>
      </c>
      <c r="F126" s="45">
        <f t="shared" si="0"/>
        <v>95.010166833560945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2730520.75</v>
      </c>
      <c r="E128" s="194">
        <v>2594272.3199999998</v>
      </c>
      <c r="F128" s="45">
        <f t="shared" si="0"/>
        <v>95.010166833560945</v>
      </c>
    </row>
    <row r="129" spans="1:6" ht="36" x14ac:dyDescent="0.2">
      <c r="A129" s="63">
        <v>663</v>
      </c>
      <c r="B129" s="182" t="s">
        <v>261</v>
      </c>
      <c r="C129" s="247" t="s">
        <v>262</v>
      </c>
      <c r="D129" s="60">
        <f t="shared" ref="D129:E129" si="24">SUM(D130:D133)</f>
        <v>52373.33</v>
      </c>
      <c r="E129" s="60">
        <f t="shared" si="24"/>
        <v>0</v>
      </c>
      <c r="F129" s="45">
        <f t="shared" si="0"/>
        <v>0</v>
      </c>
    </row>
    <row r="130" spans="1:6" ht="12.75" customHeight="1" x14ac:dyDescent="0.2">
      <c r="A130" s="63">
        <v>6631</v>
      </c>
      <c r="B130" s="65" t="s">
        <v>263</v>
      </c>
      <c r="C130" s="247" t="s">
        <v>264</v>
      </c>
      <c r="D130" s="194">
        <v>1619</v>
      </c>
      <c r="E130" s="194"/>
      <c r="F130" s="45">
        <f t="shared" si="0"/>
        <v>0</v>
      </c>
    </row>
    <row r="131" spans="1:6" ht="12.75" customHeight="1" x14ac:dyDescent="0.2">
      <c r="A131" s="63">
        <v>6632</v>
      </c>
      <c r="B131" s="182" t="s">
        <v>265</v>
      </c>
      <c r="C131" s="247" t="s">
        <v>266</v>
      </c>
      <c r="D131" s="194">
        <v>50754.33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2374567.77</v>
      </c>
      <c r="E134" s="60">
        <f t="shared" si="25"/>
        <v>4689249.04</v>
      </c>
      <c r="F134" s="45">
        <f t="shared" ref="F134:F229" si="26">IF(D134&lt;&gt;0,IF(E134/D134&gt;=100,"&gt;&gt;100",E134/D134*100),"-")</f>
        <v>197.47800417589261</v>
      </c>
    </row>
    <row r="135" spans="1:6" ht="24" x14ac:dyDescent="0.2">
      <c r="A135" s="63">
        <v>671</v>
      </c>
      <c r="B135" s="182" t="s">
        <v>273</v>
      </c>
      <c r="C135" s="247" t="s">
        <v>274</v>
      </c>
      <c r="D135" s="60">
        <f t="shared" ref="D135:E135" si="27">SUM(D136:D138)</f>
        <v>0</v>
      </c>
      <c r="E135" s="60">
        <f t="shared" si="27"/>
        <v>1642879</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v>1642879</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2374567.77</v>
      </c>
      <c r="E139" s="194">
        <v>3046370.04</v>
      </c>
      <c r="F139" s="45">
        <f t="shared" si="26"/>
        <v>128.29156019413165</v>
      </c>
    </row>
    <row r="140" spans="1:6" ht="12.75" customHeight="1" x14ac:dyDescent="0.2">
      <c r="A140" s="63">
        <v>68</v>
      </c>
      <c r="B140" s="65" t="s">
        <v>283</v>
      </c>
      <c r="C140" s="247" t="s">
        <v>284</v>
      </c>
      <c r="D140" s="60">
        <f t="shared" ref="D140:E140" si="28">D141+D151</f>
        <v>0</v>
      </c>
      <c r="E140" s="60">
        <f t="shared" si="28"/>
        <v>2448.54</v>
      </c>
      <c r="F140" s="45" t="str">
        <f t="shared" si="26"/>
        <v>-</v>
      </c>
    </row>
    <row r="141" spans="1:6" ht="12.75" customHeight="1" x14ac:dyDescent="0.2">
      <c r="A141" s="63">
        <v>681</v>
      </c>
      <c r="B141" s="65" t="s">
        <v>285</v>
      </c>
      <c r="C141" s="247" t="s">
        <v>286</v>
      </c>
      <c r="D141" s="60">
        <f t="shared" ref="D141:E141" si="29">SUM(D142:D150)</f>
        <v>0</v>
      </c>
      <c r="E141" s="60">
        <f t="shared" si="29"/>
        <v>1862.93</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1862.93</v>
      </c>
      <c r="F150" s="45" t="str">
        <f t="shared" si="26"/>
        <v>-</v>
      </c>
    </row>
    <row r="151" spans="1:6" ht="12.75" customHeight="1" x14ac:dyDescent="0.2">
      <c r="A151" s="63">
        <v>683</v>
      </c>
      <c r="B151" s="64" t="s">
        <v>305</v>
      </c>
      <c r="C151" s="247" t="s">
        <v>306</v>
      </c>
      <c r="D151" s="194">
        <v>0</v>
      </c>
      <c r="E151" s="194">
        <v>585.61</v>
      </c>
      <c r="F151" s="45" t="str">
        <f t="shared" si="26"/>
        <v>-</v>
      </c>
    </row>
    <row r="152" spans="1:6" ht="12.75" customHeight="1" x14ac:dyDescent="0.2">
      <c r="A152" s="63">
        <v>3</v>
      </c>
      <c r="B152" s="64" t="s">
        <v>307</v>
      </c>
      <c r="C152" s="247" t="s">
        <v>13</v>
      </c>
      <c r="D152" s="60">
        <f>D153+D164+D202+D221+D230+D262+D273</f>
        <v>5337272.46</v>
      </c>
      <c r="E152" s="60">
        <f>E153+E164+E202+E221+E230+E262+E273</f>
        <v>6320431.9500000002</v>
      </c>
      <c r="F152" s="45">
        <f t="shared" si="26"/>
        <v>118.42063520961791</v>
      </c>
    </row>
    <row r="153" spans="1:6" ht="12.75" customHeight="1" x14ac:dyDescent="0.2">
      <c r="A153" s="63">
        <v>31</v>
      </c>
      <c r="B153" s="64" t="s">
        <v>308</v>
      </c>
      <c r="C153" s="247" t="s">
        <v>3</v>
      </c>
      <c r="D153" s="60">
        <f t="shared" ref="D153:E153" si="30">D154+D159+D160</f>
        <v>3435479.64</v>
      </c>
      <c r="E153" s="60">
        <f t="shared" si="30"/>
        <v>3534167.8000000003</v>
      </c>
      <c r="F153" s="45">
        <f t="shared" si="26"/>
        <v>102.87261664575023</v>
      </c>
    </row>
    <row r="154" spans="1:6" ht="12.75" customHeight="1" x14ac:dyDescent="0.2">
      <c r="A154" s="63">
        <v>311</v>
      </c>
      <c r="B154" s="64" t="s">
        <v>309</v>
      </c>
      <c r="C154" s="247" t="s">
        <v>310</v>
      </c>
      <c r="D154" s="60">
        <f t="shared" ref="D154:E154" si="31">SUM(D155:D158)</f>
        <v>2907041.83</v>
      </c>
      <c r="E154" s="60">
        <f t="shared" si="31"/>
        <v>2998387.6300000004</v>
      </c>
      <c r="F154" s="45">
        <f t="shared" si="26"/>
        <v>103.14222516708678</v>
      </c>
    </row>
    <row r="155" spans="1:6" ht="12.75" customHeight="1" x14ac:dyDescent="0.2">
      <c r="A155" s="63">
        <v>3111</v>
      </c>
      <c r="B155" s="64" t="s">
        <v>311</v>
      </c>
      <c r="C155" s="247" t="s">
        <v>312</v>
      </c>
      <c r="D155" s="194">
        <v>2907041.83</v>
      </c>
      <c r="E155" s="194">
        <v>2960384.72</v>
      </c>
      <c r="F155" s="45">
        <f t="shared" si="26"/>
        <v>101.83495433225329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38002.910000000003</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104520.66</v>
      </c>
      <c r="E159" s="194">
        <v>90403.36</v>
      </c>
      <c r="F159" s="45">
        <f t="shared" si="26"/>
        <v>86.493292330913334</v>
      </c>
    </row>
    <row r="160" spans="1:6" ht="12.75" customHeight="1" x14ac:dyDescent="0.2">
      <c r="A160" s="63">
        <v>313</v>
      </c>
      <c r="B160" s="65" t="s">
        <v>321</v>
      </c>
      <c r="C160" s="247" t="s">
        <v>322</v>
      </c>
      <c r="D160" s="60">
        <f t="shared" ref="D160:E160" si="32">SUM(D161:D163)</f>
        <v>423917.15</v>
      </c>
      <c r="E160" s="60">
        <f t="shared" si="32"/>
        <v>445376.81</v>
      </c>
      <c r="F160" s="45">
        <f t="shared" si="26"/>
        <v>105.06222973050276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423917.15</v>
      </c>
      <c r="E162" s="194">
        <v>445376.81</v>
      </c>
      <c r="F162" s="45">
        <f t="shared" si="26"/>
        <v>105.06222973050276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1896693.8699999996</v>
      </c>
      <c r="E164" s="60">
        <f>E165+E170+E178+E188+E189+E194</f>
        <v>2779751.5100000002</v>
      </c>
      <c r="F164" s="45">
        <f t="shared" si="26"/>
        <v>146.55773153313353</v>
      </c>
    </row>
    <row r="165" spans="1:6" ht="12.75" customHeight="1" x14ac:dyDescent="0.2">
      <c r="A165" s="63">
        <v>321</v>
      </c>
      <c r="B165" s="64" t="s">
        <v>331</v>
      </c>
      <c r="C165" s="247" t="s">
        <v>332</v>
      </c>
      <c r="D165" s="60">
        <f t="shared" ref="D165:E165" si="33">SUM(D166:D169)</f>
        <v>147098.09000000003</v>
      </c>
      <c r="E165" s="60">
        <f t="shared" si="33"/>
        <v>121114.03000000001</v>
      </c>
      <c r="F165" s="45">
        <f t="shared" si="26"/>
        <v>82.335555818569773</v>
      </c>
    </row>
    <row r="166" spans="1:6" ht="12.75" customHeight="1" x14ac:dyDescent="0.2">
      <c r="A166" s="63">
        <v>3211</v>
      </c>
      <c r="B166" s="64" t="s">
        <v>333</v>
      </c>
      <c r="C166" s="247" t="s">
        <v>334</v>
      </c>
      <c r="D166" s="194">
        <v>15210.91</v>
      </c>
      <c r="E166" s="194">
        <v>8940.07</v>
      </c>
      <c r="F166" s="45">
        <f t="shared" si="26"/>
        <v>58.774064142119045</v>
      </c>
    </row>
    <row r="167" spans="1:6" ht="12.75" customHeight="1" x14ac:dyDescent="0.2">
      <c r="A167" s="63">
        <v>3212</v>
      </c>
      <c r="B167" s="64" t="s">
        <v>335</v>
      </c>
      <c r="C167" s="247" t="s">
        <v>336</v>
      </c>
      <c r="D167" s="194">
        <v>105426.02</v>
      </c>
      <c r="E167" s="194">
        <v>97266.880000000005</v>
      </c>
      <c r="F167" s="45">
        <f t="shared" si="26"/>
        <v>92.260791026731354</v>
      </c>
    </row>
    <row r="168" spans="1:6" ht="12.75" customHeight="1" x14ac:dyDescent="0.2">
      <c r="A168" s="63">
        <v>3213</v>
      </c>
      <c r="B168" s="64" t="s">
        <v>337</v>
      </c>
      <c r="C168" s="247" t="s">
        <v>338</v>
      </c>
      <c r="D168" s="194">
        <v>17011.900000000001</v>
      </c>
      <c r="E168" s="194">
        <v>12533.51</v>
      </c>
      <c r="F168" s="45">
        <f t="shared" si="26"/>
        <v>73.674956941905364</v>
      </c>
    </row>
    <row r="169" spans="1:6" ht="12.75" customHeight="1" x14ac:dyDescent="0.2">
      <c r="A169" s="63">
        <v>3214</v>
      </c>
      <c r="B169" s="64" t="s">
        <v>339</v>
      </c>
      <c r="C169" s="247" t="s">
        <v>340</v>
      </c>
      <c r="D169" s="194">
        <v>9449.26</v>
      </c>
      <c r="E169" s="194">
        <v>2373.5700000000002</v>
      </c>
      <c r="F169" s="45">
        <f t="shared" si="26"/>
        <v>25.119109856221545</v>
      </c>
    </row>
    <row r="170" spans="1:6" ht="12.75" customHeight="1" x14ac:dyDescent="0.2">
      <c r="A170" s="63">
        <v>322</v>
      </c>
      <c r="B170" s="64" t="s">
        <v>341</v>
      </c>
      <c r="C170" s="247" t="s">
        <v>342</v>
      </c>
      <c r="D170" s="60">
        <f t="shared" ref="D170:E170" si="34">SUM(D171:D177)</f>
        <v>1265636.0499999996</v>
      </c>
      <c r="E170" s="60">
        <f t="shared" si="34"/>
        <v>164928.27999999997</v>
      </c>
      <c r="F170" s="45">
        <f t="shared" si="26"/>
        <v>13.031256497474136</v>
      </c>
    </row>
    <row r="171" spans="1:6" ht="12.75" customHeight="1" x14ac:dyDescent="0.2">
      <c r="A171" s="63">
        <v>3221</v>
      </c>
      <c r="B171" s="64" t="s">
        <v>343</v>
      </c>
      <c r="C171" s="247" t="s">
        <v>344</v>
      </c>
      <c r="D171" s="194">
        <v>56339.89</v>
      </c>
      <c r="E171" s="194">
        <v>54420.84</v>
      </c>
      <c r="F171" s="45">
        <f t="shared" si="26"/>
        <v>96.593798816433605</v>
      </c>
    </row>
    <row r="172" spans="1:6" ht="12.75" customHeight="1" x14ac:dyDescent="0.2">
      <c r="A172" s="63">
        <v>3222</v>
      </c>
      <c r="B172" s="64" t="s">
        <v>345</v>
      </c>
      <c r="C172" s="247" t="s">
        <v>346</v>
      </c>
      <c r="D172" s="194">
        <v>1108149.74</v>
      </c>
      <c r="E172" s="194">
        <v>3545.7</v>
      </c>
      <c r="F172" s="45">
        <f t="shared" si="26"/>
        <v>0.31996578368551526</v>
      </c>
    </row>
    <row r="173" spans="1:6" ht="12.75" customHeight="1" x14ac:dyDescent="0.2">
      <c r="A173" s="63">
        <v>3223</v>
      </c>
      <c r="B173" s="65" t="s">
        <v>347</v>
      </c>
      <c r="C173" s="247" t="s">
        <v>348</v>
      </c>
      <c r="D173" s="194">
        <v>83182.399999999994</v>
      </c>
      <c r="E173" s="194">
        <v>89220.32</v>
      </c>
      <c r="F173" s="45">
        <f t="shared" si="26"/>
        <v>107.25865086845296</v>
      </c>
    </row>
    <row r="174" spans="1:6" ht="12.75" customHeight="1" x14ac:dyDescent="0.2">
      <c r="A174" s="63">
        <v>3224</v>
      </c>
      <c r="B174" s="65" t="s">
        <v>349</v>
      </c>
      <c r="C174" s="247" t="s">
        <v>350</v>
      </c>
      <c r="D174" s="194">
        <v>72.17</v>
      </c>
      <c r="E174" s="194">
        <v>296.83</v>
      </c>
      <c r="F174" s="45">
        <f t="shared" si="26"/>
        <v>411.29278093390604</v>
      </c>
    </row>
    <row r="175" spans="1:6" ht="12.75" customHeight="1" x14ac:dyDescent="0.2">
      <c r="A175" s="63">
        <v>3225</v>
      </c>
      <c r="B175" s="65" t="s">
        <v>351</v>
      </c>
      <c r="C175" s="247" t="s">
        <v>352</v>
      </c>
      <c r="D175" s="194">
        <v>7090.4</v>
      </c>
      <c r="E175" s="194">
        <v>6672.24</v>
      </c>
      <c r="F175" s="45">
        <f t="shared" si="26"/>
        <v>94.102448380909394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10801.45</v>
      </c>
      <c r="E177" s="194">
        <v>10772.35</v>
      </c>
      <c r="F177" s="45">
        <f t="shared" si="26"/>
        <v>99.730591726110845</v>
      </c>
    </row>
    <row r="178" spans="1:6" ht="12.75" customHeight="1" x14ac:dyDescent="0.2">
      <c r="A178" s="63">
        <v>323</v>
      </c>
      <c r="B178" s="65" t="s">
        <v>357</v>
      </c>
      <c r="C178" s="247" t="s">
        <v>358</v>
      </c>
      <c r="D178" s="60">
        <f t="shared" ref="D178:E178" si="35">SUM(D179:D187)</f>
        <v>428393.58</v>
      </c>
      <c r="E178" s="60">
        <f t="shared" si="35"/>
        <v>427250.23000000004</v>
      </c>
      <c r="F178" s="45">
        <f t="shared" si="26"/>
        <v>99.733107578316194</v>
      </c>
    </row>
    <row r="179" spans="1:6" ht="12.75" customHeight="1" x14ac:dyDescent="0.2">
      <c r="A179" s="63">
        <v>3231</v>
      </c>
      <c r="B179" s="65" t="s">
        <v>359</v>
      </c>
      <c r="C179" s="247" t="s">
        <v>360</v>
      </c>
      <c r="D179" s="194">
        <v>28293.46</v>
      </c>
      <c r="E179" s="194">
        <v>29398.27</v>
      </c>
      <c r="F179" s="45">
        <f t="shared" si="26"/>
        <v>103.90482464852302</v>
      </c>
    </row>
    <row r="180" spans="1:6" ht="12.75" customHeight="1" x14ac:dyDescent="0.2">
      <c r="A180" s="63">
        <v>3232</v>
      </c>
      <c r="B180" s="65" t="s">
        <v>361</v>
      </c>
      <c r="C180" s="247" t="s">
        <v>362</v>
      </c>
      <c r="D180" s="194">
        <v>73561.47</v>
      </c>
      <c r="E180" s="194">
        <v>73470.06</v>
      </c>
      <c r="F180" s="45">
        <f t="shared" si="26"/>
        <v>99.87573657785795</v>
      </c>
    </row>
    <row r="181" spans="1:6" ht="12.75" customHeight="1" x14ac:dyDescent="0.2">
      <c r="A181" s="63">
        <v>3233</v>
      </c>
      <c r="B181" s="65" t="s">
        <v>363</v>
      </c>
      <c r="C181" s="247" t="s">
        <v>364</v>
      </c>
      <c r="D181" s="194">
        <v>7847.12</v>
      </c>
      <c r="E181" s="194">
        <v>9520.51</v>
      </c>
      <c r="F181" s="45">
        <f t="shared" si="26"/>
        <v>121.32489371896951</v>
      </c>
    </row>
    <row r="182" spans="1:6" ht="12.75" customHeight="1" x14ac:dyDescent="0.2">
      <c r="A182" s="63">
        <v>3234</v>
      </c>
      <c r="B182" s="65" t="s">
        <v>365</v>
      </c>
      <c r="C182" s="247" t="s">
        <v>366</v>
      </c>
      <c r="D182" s="194">
        <v>37128.51</v>
      </c>
      <c r="E182" s="194">
        <v>40541.160000000003</v>
      </c>
      <c r="F182" s="45">
        <f t="shared" si="26"/>
        <v>109.19145422210588</v>
      </c>
    </row>
    <row r="183" spans="1:6" ht="12.75" customHeight="1" x14ac:dyDescent="0.2">
      <c r="A183" s="63">
        <v>3235</v>
      </c>
      <c r="B183" s="64" t="s">
        <v>367</v>
      </c>
      <c r="C183" s="247" t="s">
        <v>368</v>
      </c>
      <c r="D183" s="194">
        <v>16458.87</v>
      </c>
      <c r="E183" s="194">
        <v>18901.759999999998</v>
      </c>
      <c r="F183" s="45">
        <f t="shared" si="26"/>
        <v>114.84239197466168</v>
      </c>
    </row>
    <row r="184" spans="1:6" ht="12.75" customHeight="1" x14ac:dyDescent="0.2">
      <c r="A184" s="63">
        <v>3236</v>
      </c>
      <c r="B184" s="64" t="s">
        <v>369</v>
      </c>
      <c r="C184" s="247" t="s">
        <v>370</v>
      </c>
      <c r="D184" s="194">
        <v>58319.63</v>
      </c>
      <c r="E184" s="194">
        <v>52799.9</v>
      </c>
      <c r="F184" s="45">
        <f t="shared" si="26"/>
        <v>90.535382340388665</v>
      </c>
    </row>
    <row r="185" spans="1:6" ht="12.75" customHeight="1" x14ac:dyDescent="0.2">
      <c r="A185" s="63">
        <v>3237</v>
      </c>
      <c r="B185" s="64" t="s">
        <v>371</v>
      </c>
      <c r="C185" s="247" t="s">
        <v>372</v>
      </c>
      <c r="D185" s="194">
        <v>171781.84</v>
      </c>
      <c r="E185" s="194">
        <v>174855.89</v>
      </c>
      <c r="F185" s="45">
        <f t="shared" si="26"/>
        <v>101.78950813427079</v>
      </c>
    </row>
    <row r="186" spans="1:6" ht="12.75" customHeight="1" x14ac:dyDescent="0.2">
      <c r="A186" s="63">
        <v>3238</v>
      </c>
      <c r="B186" s="64" t="s">
        <v>373</v>
      </c>
      <c r="C186" s="247" t="s">
        <v>374</v>
      </c>
      <c r="D186" s="194">
        <v>5634.44</v>
      </c>
      <c r="E186" s="194">
        <v>5694.93</v>
      </c>
      <c r="F186" s="45">
        <f t="shared" si="26"/>
        <v>101.07357607854553</v>
      </c>
    </row>
    <row r="187" spans="1:6" ht="12.75" customHeight="1" x14ac:dyDescent="0.2">
      <c r="A187" s="63">
        <v>3239</v>
      </c>
      <c r="B187" s="64" t="s">
        <v>375</v>
      </c>
      <c r="C187" s="247" t="s">
        <v>376</v>
      </c>
      <c r="D187" s="194">
        <v>29368.240000000002</v>
      </c>
      <c r="E187" s="194">
        <v>22067.75</v>
      </c>
      <c r="F187" s="45">
        <f t="shared" si="26"/>
        <v>75.141547467604454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2011122.36</v>
      </c>
      <c r="F189" s="45" t="str">
        <f>IF(D189&lt;&gt;0,IF(E189/D189&gt;=100,"&gt;&gt;100",E189/D189*100),"-")</f>
        <v>-</v>
      </c>
    </row>
    <row r="190" spans="1:6" ht="12.75" customHeight="1" x14ac:dyDescent="0.2">
      <c r="A190" s="70" t="s">
        <v>381</v>
      </c>
      <c r="B190" s="65" t="s">
        <v>382</v>
      </c>
      <c r="C190" s="277" t="s">
        <v>381</v>
      </c>
      <c r="D190" s="192"/>
      <c r="E190" s="192">
        <v>1653017.37</v>
      </c>
      <c r="F190" s="71" t="str">
        <f>IF(D190&lt;&gt;0,IF(E190/D190&gt;=100,"&gt;&gt;100",E190/D190*100),"-")</f>
        <v>-</v>
      </c>
    </row>
    <row r="191" spans="1:6" ht="12.75" customHeight="1" x14ac:dyDescent="0.2">
      <c r="A191" s="70" t="s">
        <v>383</v>
      </c>
      <c r="B191" s="65" t="s">
        <v>384</v>
      </c>
      <c r="C191" s="277" t="s">
        <v>383</v>
      </c>
      <c r="D191" s="192"/>
      <c r="E191" s="192">
        <v>358104.99</v>
      </c>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55566.150000000009</v>
      </c>
      <c r="E194" s="60">
        <f t="shared" si="36"/>
        <v>55336.61</v>
      </c>
      <c r="F194" s="45">
        <f t="shared" si="26"/>
        <v>99.58690677687764</v>
      </c>
    </row>
    <row r="195" spans="1:6" ht="12.75" customHeight="1" x14ac:dyDescent="0.2">
      <c r="A195" s="63">
        <v>3291</v>
      </c>
      <c r="B195" s="183" t="s">
        <v>391</v>
      </c>
      <c r="C195" s="247" t="s">
        <v>392</v>
      </c>
      <c r="D195" s="194">
        <v>11562.82</v>
      </c>
      <c r="E195" s="194">
        <v>12286.31</v>
      </c>
      <c r="F195" s="45">
        <f t="shared" si="26"/>
        <v>106.25703764306631</v>
      </c>
    </row>
    <row r="196" spans="1:6" ht="12.75" customHeight="1" x14ac:dyDescent="0.2">
      <c r="A196" s="63">
        <v>3292</v>
      </c>
      <c r="B196" s="64" t="s">
        <v>393</v>
      </c>
      <c r="C196" s="247" t="s">
        <v>394</v>
      </c>
      <c r="D196" s="194">
        <v>19507.060000000001</v>
      </c>
      <c r="E196" s="194">
        <v>18650.990000000002</v>
      </c>
      <c r="F196" s="45">
        <f t="shared" si="26"/>
        <v>95.611486302907764</v>
      </c>
    </row>
    <row r="197" spans="1:6" ht="12.75" customHeight="1" x14ac:dyDescent="0.2">
      <c r="A197" s="63">
        <v>3293</v>
      </c>
      <c r="B197" s="64" t="s">
        <v>395</v>
      </c>
      <c r="C197" s="247" t="s">
        <v>396</v>
      </c>
      <c r="D197" s="194">
        <v>5211.1400000000003</v>
      </c>
      <c r="E197" s="194">
        <v>7474.9</v>
      </c>
      <c r="F197" s="45">
        <f t="shared" si="26"/>
        <v>143.44078263105575</v>
      </c>
    </row>
    <row r="198" spans="1:6" ht="12.75" customHeight="1" x14ac:dyDescent="0.2">
      <c r="A198" s="63">
        <v>3294</v>
      </c>
      <c r="B198" s="64" t="s">
        <v>397</v>
      </c>
      <c r="C198" s="247" t="s">
        <v>398</v>
      </c>
      <c r="D198" s="194">
        <v>8966.16</v>
      </c>
      <c r="E198" s="194">
        <v>7806.69</v>
      </c>
      <c r="F198" s="45">
        <f t="shared" si="26"/>
        <v>87.06837709788806</v>
      </c>
    </row>
    <row r="199" spans="1:6" ht="12.75" customHeight="1" x14ac:dyDescent="0.2">
      <c r="A199" s="63">
        <v>3295</v>
      </c>
      <c r="B199" s="64" t="s">
        <v>399</v>
      </c>
      <c r="C199" s="247" t="s">
        <v>400</v>
      </c>
      <c r="D199" s="194">
        <v>6351.05</v>
      </c>
      <c r="E199" s="194">
        <v>6653.1</v>
      </c>
      <c r="F199" s="45">
        <f t="shared" si="26"/>
        <v>104.75590650364902</v>
      </c>
    </row>
    <row r="200" spans="1:6" ht="12.75" customHeight="1" x14ac:dyDescent="0.2">
      <c r="A200" s="63" t="s">
        <v>401</v>
      </c>
      <c r="B200" s="64" t="s">
        <v>402</v>
      </c>
      <c r="C200" s="247" t="s">
        <v>401</v>
      </c>
      <c r="D200" s="194">
        <v>0</v>
      </c>
      <c r="E200" s="194">
        <v>26.56</v>
      </c>
      <c r="F200" s="45" t="str">
        <f t="shared" si="26"/>
        <v>-</v>
      </c>
    </row>
    <row r="201" spans="1:6" ht="12.75" customHeight="1" x14ac:dyDescent="0.2">
      <c r="A201" s="63">
        <v>3299</v>
      </c>
      <c r="B201" s="64" t="s">
        <v>403</v>
      </c>
      <c r="C201" s="247" t="s">
        <v>404</v>
      </c>
      <c r="D201" s="194">
        <v>3967.92</v>
      </c>
      <c r="E201" s="194">
        <v>2438.06</v>
      </c>
      <c r="F201" s="45">
        <f t="shared" si="26"/>
        <v>61.444283150869971</v>
      </c>
    </row>
    <row r="202" spans="1:6" ht="12.75" customHeight="1" x14ac:dyDescent="0.2">
      <c r="A202" s="63">
        <v>34</v>
      </c>
      <c r="B202" s="183" t="s">
        <v>405</v>
      </c>
      <c r="C202" s="247" t="s">
        <v>406</v>
      </c>
      <c r="D202" s="60">
        <f t="shared" ref="D202:E202" si="37">D203+D208+D216</f>
        <v>5098.95</v>
      </c>
      <c r="E202" s="60">
        <f t="shared" si="37"/>
        <v>6512.64</v>
      </c>
      <c r="F202" s="45">
        <f t="shared" si="26"/>
        <v>127.72511987762188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5098.95</v>
      </c>
      <c r="E216" s="60">
        <f t="shared" si="40"/>
        <v>6512.64</v>
      </c>
      <c r="F216" s="45">
        <f t="shared" si="26"/>
        <v>127.72511987762188</v>
      </c>
    </row>
    <row r="217" spans="1:6" ht="12.75" customHeight="1" x14ac:dyDescent="0.2">
      <c r="A217" s="63">
        <v>3431</v>
      </c>
      <c r="B217" s="182" t="s">
        <v>435</v>
      </c>
      <c r="C217" s="247" t="s">
        <v>436</v>
      </c>
      <c r="D217" s="194">
        <v>4927.6099999999997</v>
      </c>
      <c r="E217" s="194">
        <v>6389.87</v>
      </c>
      <c r="F217" s="45">
        <f t="shared" si="26"/>
        <v>129.6748322208941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110.17</v>
      </c>
      <c r="E219" s="194">
        <v>122.77</v>
      </c>
      <c r="F219" s="45">
        <f t="shared" si="26"/>
        <v>111.43687029136788</v>
      </c>
    </row>
    <row r="220" spans="1:6" ht="12.75" customHeight="1" x14ac:dyDescent="0.2">
      <c r="A220" s="63">
        <v>3434</v>
      </c>
      <c r="B220" s="65" t="s">
        <v>441</v>
      </c>
      <c r="C220" s="247" t="s">
        <v>442</v>
      </c>
      <c r="D220" s="194">
        <v>61.17</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5337272.46</v>
      </c>
      <c r="E299" s="60">
        <f>E152-E297+E298</f>
        <v>6320431.9500000002</v>
      </c>
      <c r="F299" s="45">
        <f t="shared" si="68"/>
        <v>118.42063520961791</v>
      </c>
    </row>
    <row r="300" spans="1:6" ht="12.75" customHeight="1" x14ac:dyDescent="0.2">
      <c r="A300" s="63" t="s">
        <v>581</v>
      </c>
      <c r="B300" s="64" t="s">
        <v>592</v>
      </c>
      <c r="C300" s="247" t="s">
        <v>593</v>
      </c>
      <c r="D300" s="60">
        <f>IF(D6&gt;=D299,D6-D299,0)</f>
        <v>535912.66000000015</v>
      </c>
      <c r="E300" s="60">
        <f>IF(E6&gt;=E299,E6-E299,0)</f>
        <v>2644342.5799999973</v>
      </c>
      <c r="F300" s="45">
        <f t="shared" si="68"/>
        <v>493.42789924014789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5802913.5300000003</v>
      </c>
      <c r="E302" s="194">
        <v>6126470.0300000003</v>
      </c>
      <c r="F302" s="45">
        <f t="shared" si="68"/>
        <v>105.57575945819755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1415124.79</v>
      </c>
      <c r="E304" s="194">
        <v>1698009.96</v>
      </c>
      <c r="F304" s="45">
        <f t="shared" si="68"/>
        <v>119.99012186056044</v>
      </c>
    </row>
    <row r="305" spans="1:6" ht="12" x14ac:dyDescent="0.2">
      <c r="A305" s="63">
        <v>9661</v>
      </c>
      <c r="B305" s="220" t="s">
        <v>602</v>
      </c>
      <c r="C305" s="247" t="s">
        <v>603</v>
      </c>
      <c r="D305" s="194">
        <v>779377.33</v>
      </c>
      <c r="E305" s="194">
        <v>1258412.52</v>
      </c>
      <c r="F305" s="45">
        <f t="shared" si="68"/>
        <v>161.46383421237053</v>
      </c>
    </row>
    <row r="306" spans="1:6" ht="12.75" customHeight="1" x14ac:dyDescent="0.2">
      <c r="A306" s="249" t="s">
        <v>604</v>
      </c>
      <c r="B306" s="184" t="s">
        <v>605</v>
      </c>
      <c r="C306" s="250" t="s">
        <v>604</v>
      </c>
      <c r="D306" s="196">
        <v>2547225.09</v>
      </c>
      <c r="E306" s="196">
        <v>3009320.28</v>
      </c>
      <c r="F306" s="61">
        <f t="shared" si="68"/>
        <v>118.14112116805508</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212356.16</v>
      </c>
      <c r="E360" s="60">
        <f t="shared" si="86"/>
        <v>2690437.77</v>
      </c>
      <c r="F360" s="45">
        <f t="shared" si="72"/>
        <v>1266.9459506142887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212356.16</v>
      </c>
      <c r="E373" s="60">
        <f t="shared" si="90"/>
        <v>2683290.27</v>
      </c>
      <c r="F373" s="45">
        <f t="shared" si="72"/>
        <v>1263.5801429070859</v>
      </c>
    </row>
    <row r="374" spans="1:6" ht="12.75" customHeight="1" x14ac:dyDescent="0.2">
      <c r="A374" s="63">
        <v>421</v>
      </c>
      <c r="B374" s="64" t="s">
        <v>731</v>
      </c>
      <c r="C374" s="247" t="s">
        <v>732</v>
      </c>
      <c r="D374" s="60">
        <f t="shared" ref="D374:E374" si="91">SUM(D375:D378)</f>
        <v>102713.48</v>
      </c>
      <c r="E374" s="60">
        <f t="shared" si="91"/>
        <v>2481676.5299999998</v>
      </c>
      <c r="F374" s="45">
        <f t="shared" si="72"/>
        <v>2416.1157133416177</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102713.48</v>
      </c>
      <c r="E376" s="194">
        <v>2481676.5299999998</v>
      </c>
      <c r="F376" s="45">
        <f t="shared" si="72"/>
        <v>2416.1157133416177</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107710.68000000001</v>
      </c>
      <c r="E379" s="60">
        <f t="shared" si="92"/>
        <v>187164.89</v>
      </c>
      <c r="F379" s="45">
        <f t="shared" si="72"/>
        <v>173.76632475071182</v>
      </c>
    </row>
    <row r="380" spans="1:6" ht="12.75" customHeight="1" x14ac:dyDescent="0.2">
      <c r="A380" s="63">
        <v>4221</v>
      </c>
      <c r="B380" s="64" t="s">
        <v>647</v>
      </c>
      <c r="C380" s="247" t="s">
        <v>739</v>
      </c>
      <c r="D380" s="194">
        <v>13523.79</v>
      </c>
      <c r="E380" s="194">
        <v>41885.15</v>
      </c>
      <c r="F380" s="45">
        <f t="shared" si="72"/>
        <v>309.71458444711135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17587.5</v>
      </c>
      <c r="E382" s="194"/>
      <c r="F382" s="45">
        <f t="shared" si="72"/>
        <v>0</v>
      </c>
    </row>
    <row r="383" spans="1:6" ht="12.75" customHeight="1" x14ac:dyDescent="0.2">
      <c r="A383" s="63">
        <v>4224</v>
      </c>
      <c r="B383" s="64" t="s">
        <v>653</v>
      </c>
      <c r="C383" s="247" t="s">
        <v>743</v>
      </c>
      <c r="D383" s="194">
        <v>73831.649999999994</v>
      </c>
      <c r="E383" s="194">
        <v>143404.29</v>
      </c>
      <c r="F383" s="45">
        <f t="shared" si="72"/>
        <v>194.23145764722855</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2767.74</v>
      </c>
      <c r="E386" s="194">
        <v>1875.45</v>
      </c>
      <c r="F386" s="45">
        <f t="shared" si="72"/>
        <v>67.761061371371596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1932</v>
      </c>
      <c r="E401" s="60">
        <f t="shared" si="96"/>
        <v>14448.85</v>
      </c>
      <c r="F401" s="45">
        <f t="shared" si="72"/>
        <v>747.87008281573492</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1932</v>
      </c>
      <c r="E403" s="194">
        <v>14448.85</v>
      </c>
      <c r="F403" s="45">
        <f t="shared" si="72"/>
        <v>747.87008281573492</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7147.5</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v>7147.5</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212356.16</v>
      </c>
      <c r="E418" s="60">
        <f t="shared" si="102"/>
        <v>2690437.77</v>
      </c>
      <c r="F418" s="45">
        <f t="shared" si="72"/>
        <v>1266.9459506142887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5873185.1200000001</v>
      </c>
      <c r="E422" s="60">
        <f>E6+E308</f>
        <v>8964774.5299999975</v>
      </c>
      <c r="F422" s="45">
        <f t="shared" si="72"/>
        <v>152.63905950235053</v>
      </c>
    </row>
    <row r="423" spans="1:6" ht="12.75" customHeight="1" x14ac:dyDescent="0.2">
      <c r="A423" s="63" t="s">
        <v>581</v>
      </c>
      <c r="B423" s="64" t="s">
        <v>804</v>
      </c>
      <c r="C423" s="247" t="s">
        <v>805</v>
      </c>
      <c r="D423" s="60">
        <f t="shared" ref="D423:E423" si="103">D299+D360</f>
        <v>5549628.6200000001</v>
      </c>
      <c r="E423" s="60">
        <f t="shared" si="103"/>
        <v>9010869.7200000007</v>
      </c>
      <c r="F423" s="45">
        <f t="shared" si="72"/>
        <v>162.36887793763756</v>
      </c>
    </row>
    <row r="424" spans="1:6" ht="12.75" customHeight="1" x14ac:dyDescent="0.2">
      <c r="A424" s="63" t="s">
        <v>581</v>
      </c>
      <c r="B424" s="64" t="s">
        <v>806</v>
      </c>
      <c r="C424" s="247" t="s">
        <v>807</v>
      </c>
      <c r="D424" s="60">
        <f t="shared" ref="D424:E424" si="104">IF(D422&gt;=D423,D422-D423,0)</f>
        <v>323556.5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46095.190000003204</v>
      </c>
      <c r="F425" s="45" t="str">
        <f t="shared" si="72"/>
        <v>-</v>
      </c>
    </row>
    <row r="426" spans="1:6" ht="12.75" customHeight="1" x14ac:dyDescent="0.2">
      <c r="A426" s="251" t="s">
        <v>810</v>
      </c>
      <c r="B426" s="183" t="s">
        <v>811</v>
      </c>
      <c r="C426" s="252" t="s">
        <v>812</v>
      </c>
      <c r="D426" s="60">
        <f t="shared" ref="D426:E426" si="106">IF(D302-D303+D419-D420&gt;=0,D302-D303+D419-D420,0)</f>
        <v>5802913.5300000003</v>
      </c>
      <c r="E426" s="60">
        <f t="shared" si="106"/>
        <v>6126470.0300000003</v>
      </c>
      <c r="F426" s="45">
        <f t="shared" si="72"/>
        <v>105.57575945819755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1415124.79</v>
      </c>
      <c r="E428" s="81">
        <f t="shared" si="108"/>
        <v>1698009.96</v>
      </c>
      <c r="F428" s="61">
        <f t="shared" si="72"/>
        <v>119.99012186056044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5873185.1200000001</v>
      </c>
      <c r="E643" s="60">
        <f>E422+E430</f>
        <v>8964774.5299999975</v>
      </c>
      <c r="F643" s="45">
        <f t="shared" si="109"/>
        <v>152.63905950235053</v>
      </c>
    </row>
    <row r="644" spans="1:6" ht="12.75" customHeight="1" x14ac:dyDescent="0.2">
      <c r="A644" s="63" t="s">
        <v>581</v>
      </c>
      <c r="B644" s="64" t="s">
        <v>1237</v>
      </c>
      <c r="C644" s="247" t="s">
        <v>1238</v>
      </c>
      <c r="D644" s="60">
        <f>D423+D535</f>
        <v>5549628.6200000001</v>
      </c>
      <c r="E644" s="60">
        <f>E423+E535</f>
        <v>9010869.7200000007</v>
      </c>
      <c r="F644" s="45">
        <f t="shared" si="109"/>
        <v>162.36887793763756</v>
      </c>
    </row>
    <row r="645" spans="1:6" ht="12.75" customHeight="1" x14ac:dyDescent="0.2">
      <c r="A645" s="63" t="s">
        <v>581</v>
      </c>
      <c r="B645" s="64" t="s">
        <v>1239</v>
      </c>
      <c r="C645" s="247" t="s">
        <v>1240</v>
      </c>
      <c r="D645" s="60">
        <f t="shared" ref="D645:E645" si="163">IF(D643&gt;=D644,D643-D644,0)</f>
        <v>323556.5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46095.190000003204</v>
      </c>
      <c r="F646" s="45" t="str">
        <f t="shared" si="109"/>
        <v>-</v>
      </c>
    </row>
    <row r="647" spans="1:6" ht="24" x14ac:dyDescent="0.2">
      <c r="A647" s="251" t="s">
        <v>1243</v>
      </c>
      <c r="B647" s="64" t="s">
        <v>1244</v>
      </c>
      <c r="C647" s="252" t="s">
        <v>1243</v>
      </c>
      <c r="D647" s="60">
        <f>IF(D426-D427+D641-D642&gt;=0,D426-D427+D641-D642,0)</f>
        <v>5802913.5300000003</v>
      </c>
      <c r="E647" s="60">
        <f>IF(E426-E427+E641-E642&gt;=0,E426-E427+E641-E642,0)</f>
        <v>6126470.0300000003</v>
      </c>
      <c r="F647" s="45">
        <f t="shared" si="109"/>
        <v>105.57575945819755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6126470.0300000003</v>
      </c>
      <c r="E649" s="60">
        <f t="shared" si="165"/>
        <v>6080374.8399999971</v>
      </c>
      <c r="F649" s="45">
        <f t="shared" si="109"/>
        <v>99.247606047621474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69100.53</v>
      </c>
      <c r="E651" s="196">
        <v>69100.53</v>
      </c>
      <c r="F651" s="61">
        <f t="shared" si="109"/>
        <v>100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6336263.3600000003</v>
      </c>
      <c r="E653" s="194">
        <v>6552410.9000000004</v>
      </c>
      <c r="F653" s="45">
        <f t="shared" ref="F653:F740" si="167">IF(D653&lt;&gt;0,IF(E653/D653&gt;=100,"&gt;&gt;100",E653/D653*100),"-")</f>
        <v>103.41127771557778</v>
      </c>
    </row>
    <row r="654" spans="1:6" ht="12.75" customHeight="1" x14ac:dyDescent="0.2">
      <c r="A654" s="63" t="s">
        <v>1256</v>
      </c>
      <c r="B654" s="64" t="s">
        <v>1257</v>
      </c>
      <c r="C654" s="247" t="s">
        <v>1256</v>
      </c>
      <c r="D654" s="194">
        <v>6052766.7199999997</v>
      </c>
      <c r="E654" s="194">
        <v>8238229.4000000004</v>
      </c>
      <c r="F654" s="45">
        <f t="shared" si="167"/>
        <v>136.10683809733874</v>
      </c>
    </row>
    <row r="655" spans="1:6" ht="12.75" customHeight="1" x14ac:dyDescent="0.2">
      <c r="A655" s="63" t="s">
        <v>1258</v>
      </c>
      <c r="B655" s="64" t="s">
        <v>1259</v>
      </c>
      <c r="C655" s="247" t="s">
        <v>1258</v>
      </c>
      <c r="D655" s="194">
        <v>5836619.1799999997</v>
      </c>
      <c r="E655" s="194">
        <v>8549431.4100000001</v>
      </c>
      <c r="F655" s="45">
        <f t="shared" si="167"/>
        <v>146.4791713548116</v>
      </c>
    </row>
    <row r="656" spans="1:6" ht="24" x14ac:dyDescent="0.2">
      <c r="A656" s="63">
        <v>11</v>
      </c>
      <c r="B656" s="64" t="s">
        <v>1260</v>
      </c>
      <c r="C656" s="247" t="s">
        <v>1261</v>
      </c>
      <c r="D656" s="60">
        <f t="shared" ref="D656:E656" si="168">+D653+D654-D655</f>
        <v>6552410.9000000004</v>
      </c>
      <c r="E656" s="60">
        <f t="shared" si="168"/>
        <v>6241208.8900000006</v>
      </c>
      <c r="F656" s="45">
        <f t="shared" si="167"/>
        <v>95.250572426707862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108</v>
      </c>
      <c r="E658" s="253">
        <v>106</v>
      </c>
      <c r="F658" s="45">
        <f t="shared" si="167"/>
        <v>98.148148148148152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110</v>
      </c>
      <c r="E660" s="253">
        <v>104</v>
      </c>
      <c r="F660" s="45">
        <f t="shared" si="167"/>
        <v>94.545454545454547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159710.54</v>
      </c>
      <c r="E677" s="192">
        <v>16406.38</v>
      </c>
      <c r="F677" s="71">
        <f t="shared" si="167"/>
        <v>10.272571866578122</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34002.730000000003</v>
      </c>
      <c r="E683" s="192">
        <v>1155762.79</v>
      </c>
      <c r="F683" s="71">
        <f t="shared" si="167"/>
        <v>3399.0294014627643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183464.4</v>
      </c>
      <c r="E702" s="192">
        <v>105106.31</v>
      </c>
      <c r="F702" s="71">
        <f t="shared" si="167"/>
        <v>57.289757576946812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258569.04</v>
      </c>
      <c r="E724" s="192">
        <v>329544.40000000002</v>
      </c>
      <c r="F724" s="71">
        <f t="shared" si="167"/>
        <v>127.44928781883556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2107.06</v>
      </c>
      <c r="E726" s="192">
        <v>1435.52</v>
      </c>
      <c r="F726" s="71">
        <f t="shared" si="167"/>
        <v>68.129051854242405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2322.96</v>
      </c>
      <c r="E732" s="192">
        <v>3099.94</v>
      </c>
      <c r="F732" s="71">
        <f t="shared" si="167"/>
        <v>133.44784240796227</v>
      </c>
    </row>
    <row r="733" spans="1:6" ht="12.75" customHeight="1" x14ac:dyDescent="0.2">
      <c r="A733" s="70">
        <v>31215</v>
      </c>
      <c r="B733" s="65" t="s">
        <v>1395</v>
      </c>
      <c r="C733" s="278" t="s">
        <v>1396</v>
      </c>
      <c r="D733" s="192">
        <v>3531.52</v>
      </c>
      <c r="E733" s="192">
        <v>3972.96</v>
      </c>
      <c r="F733" s="71">
        <f t="shared" si="167"/>
        <v>112.5</v>
      </c>
    </row>
    <row r="734" spans="1:6" ht="12.75" customHeight="1" x14ac:dyDescent="0.2">
      <c r="A734" s="70">
        <v>32121</v>
      </c>
      <c r="B734" s="65" t="s">
        <v>1397</v>
      </c>
      <c r="C734" s="278" t="s">
        <v>1398</v>
      </c>
      <c r="D734" s="192">
        <v>105426.02</v>
      </c>
      <c r="E734" s="192">
        <v>97266.880000000005</v>
      </c>
      <c r="F734" s="71">
        <f t="shared" si="167"/>
        <v>92.260791026731354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6333.01</v>
      </c>
      <c r="E736" s="194">
        <v>4379.8999999999996</v>
      </c>
      <c r="F736" s="45">
        <f t="shared" si="167"/>
        <v>69.159846581641261</v>
      </c>
    </row>
    <row r="737" spans="1:6" ht="12.75" customHeight="1" x14ac:dyDescent="0.2">
      <c r="A737" s="63" t="s">
        <v>1403</v>
      </c>
      <c r="B737" s="64" t="s">
        <v>1404</v>
      </c>
      <c r="C737" s="247" t="s">
        <v>1403</v>
      </c>
      <c r="D737" s="194">
        <v>2192.6799999999998</v>
      </c>
      <c r="E737" s="194">
        <v>1622.33</v>
      </c>
      <c r="F737" s="45">
        <f t="shared" si="167"/>
        <v>73.988452487367056</v>
      </c>
    </row>
    <row r="738" spans="1:6" ht="12.75" customHeight="1" x14ac:dyDescent="0.2">
      <c r="A738" s="63" t="s">
        <v>1405</v>
      </c>
      <c r="B738" s="64" t="s">
        <v>1406</v>
      </c>
      <c r="C738" s="247" t="s">
        <v>1405</v>
      </c>
      <c r="D738" s="194">
        <v>56747.07</v>
      </c>
      <c r="E738" s="194">
        <v>47392.14</v>
      </c>
      <c r="F738" s="45">
        <f t="shared" si="167"/>
        <v>83.51469071442807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11562.82</v>
      </c>
      <c r="E741" s="192">
        <v>12286.31</v>
      </c>
      <c r="F741" s="71">
        <f t="shared" ref="F741:F1006" si="169">IF(D741&lt;&gt;0,IF(E741/D741&gt;=100,"&gt;&gt;100",E741/D741*100),"-")</f>
        <v>106.25703764306631</v>
      </c>
    </row>
    <row r="742" spans="1:6" ht="12.75" customHeight="1" x14ac:dyDescent="0.2">
      <c r="A742" s="70" t="s">
        <v>1413</v>
      </c>
      <c r="B742" s="65" t="s">
        <v>1414</v>
      </c>
      <c r="C742" s="278" t="s">
        <v>1413</v>
      </c>
      <c r="D742" s="192">
        <v>7950.29</v>
      </c>
      <c r="E742" s="192">
        <v>5326.08</v>
      </c>
      <c r="F742" s="71">
        <f t="shared" si="169"/>
        <v>66.992273237831583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08"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10005898.66</v>
      </c>
      <c r="E6" s="180">
        <f t="shared" si="0"/>
        <v>12677801.350000001</v>
      </c>
      <c r="F6" s="181">
        <f t="shared" ref="F6:F298" si="1">IF(D6&gt;0,IF(E6/D6&gt;=100,"&gt;&gt;100",E6/D6*100),"-")</f>
        <v>126.70327554566698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1912343.3499999999</v>
      </c>
      <c r="E7" s="79">
        <f t="shared" si="2"/>
        <v>4583300.4800000004</v>
      </c>
      <c r="F7" s="71">
        <f t="shared" si="1"/>
        <v>239.66932925512569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99365.1</v>
      </c>
      <c r="E8" s="79">
        <f>E9+E10-E11</f>
        <v>95421.62000000001</v>
      </c>
      <c r="F8" s="71">
        <f t="shared" si="1"/>
        <v>96.03132286889462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97471.66</v>
      </c>
      <c r="E9" s="192">
        <v>95421.61</v>
      </c>
      <c r="F9" s="71">
        <f t="shared" si="1"/>
        <v>97.896773277483945</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59489.59</v>
      </c>
      <c r="E10" s="192">
        <v>59489.59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57596.15</v>
      </c>
      <c r="E11" s="192">
        <v>59489.58</v>
      </c>
      <c r="F11" s="71">
        <f t="shared" si="1"/>
        <v>103.28742459348412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1682456.9499999997</v>
      </c>
      <c r="E12" s="79">
        <f t="shared" si="3"/>
        <v>1652681.2200000002</v>
      </c>
      <c r="F12" s="71">
        <f t="shared" si="1"/>
        <v>98.230223364704841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988744</v>
      </c>
      <c r="E13" s="79">
        <f t="shared" si="4"/>
        <v>982591.92999999993</v>
      </c>
      <c r="F13" s="71">
        <f t="shared" si="1"/>
        <v>99.377789397457789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1402938.25</v>
      </c>
      <c r="E15" s="192">
        <v>1417094.7</v>
      </c>
      <c r="F15" s="71">
        <f t="shared" si="1"/>
        <v>101.0090572411152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414194.25</v>
      </c>
      <c r="E18" s="192">
        <v>434502.77</v>
      </c>
      <c r="F18" s="71">
        <f t="shared" si="1"/>
        <v>104.90313904647397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664089.30999999959</v>
      </c>
      <c r="E19" s="79">
        <f t="shared" si="5"/>
        <v>650535.05000000028</v>
      </c>
      <c r="F19" s="71">
        <f t="shared" si="1"/>
        <v>97.958970307773924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269355.12</v>
      </c>
      <c r="E20" s="192">
        <v>306579.61</v>
      </c>
      <c r="F20" s="71">
        <f t="shared" si="1"/>
        <v>113.81985610668919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23420.62</v>
      </c>
      <c r="E21" s="192">
        <v>23420.62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50013.17</v>
      </c>
      <c r="E22" s="192">
        <v>49469.01</v>
      </c>
      <c r="F22" s="71">
        <f t="shared" si="1"/>
        <v>98.911966588000737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2163383.69</v>
      </c>
      <c r="E23" s="192">
        <v>2303860.42</v>
      </c>
      <c r="F23" s="71">
        <f t="shared" si="1"/>
        <v>106.49338028428974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39630.51</v>
      </c>
      <c r="E24" s="192">
        <v>39630.51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62746.8</v>
      </c>
      <c r="E26" s="192">
        <v>64188.160000000003</v>
      </c>
      <c r="F26" s="71">
        <f t="shared" si="1"/>
        <v>102.29710519102169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1944460.6</v>
      </c>
      <c r="E28" s="192">
        <v>2136613.2799999998</v>
      </c>
      <c r="F28" s="71">
        <f t="shared" si="1"/>
        <v>109.88205572280559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28134.390000000014</v>
      </c>
      <c r="E29" s="79">
        <f t="shared" si="6"/>
        <v>6206.2600000000093</v>
      </c>
      <c r="F29" s="71">
        <f t="shared" si="1"/>
        <v>22.059337344794063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342019.68</v>
      </c>
      <c r="E30" s="192">
        <v>342019.68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313885.28999999998</v>
      </c>
      <c r="E34" s="192">
        <v>335813.42</v>
      </c>
      <c r="F34" s="71">
        <f t="shared" si="1"/>
        <v>106.98603301862282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1489.25</v>
      </c>
      <c r="E45" s="79">
        <f t="shared" si="9"/>
        <v>13347.98</v>
      </c>
      <c r="F45" s="71">
        <f t="shared" si="1"/>
        <v>896.28873594090987</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6861.93</v>
      </c>
      <c r="E47" s="192">
        <v>21310.78</v>
      </c>
      <c r="F47" s="71">
        <f t="shared" si="1"/>
        <v>310.56539486704173</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5372.68</v>
      </c>
      <c r="E50" s="192">
        <v>7962.8</v>
      </c>
      <c r="F50" s="71">
        <f t="shared" si="1"/>
        <v>148.20908745728389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75978.17</v>
      </c>
      <c r="E54" s="192">
        <v>79355.37</v>
      </c>
      <c r="F54" s="71">
        <f t="shared" si="1"/>
        <v>104.44496096707778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75978.17</v>
      </c>
      <c r="E55" s="192">
        <v>79355.37</v>
      </c>
      <c r="F55" s="71">
        <f t="shared" si="1"/>
        <v>104.44496096707778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130521.3</v>
      </c>
      <c r="E56" s="79">
        <f t="shared" si="11"/>
        <v>2595874.9300000002</v>
      </c>
      <c r="F56" s="71">
        <f t="shared" si="1"/>
        <v>1988.8515744173556</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130521.3</v>
      </c>
      <c r="E57" s="192">
        <v>2595874.9300000002</v>
      </c>
      <c r="F57" s="71">
        <f t="shared" si="1"/>
        <v>1988.8515744173556</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239322.71</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239322.71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8093555.3099999996</v>
      </c>
      <c r="E69" s="79">
        <f>E70+E82+E88+E119+E135+E147+E165+E171</f>
        <v>8094500.8700000001</v>
      </c>
      <c r="F69" s="71">
        <f t="shared" si="1"/>
        <v>100.01168287561872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6552410.8999999994</v>
      </c>
      <c r="E70" s="79">
        <f t="shared" si="12"/>
        <v>6241208.8899999997</v>
      </c>
      <c r="F70" s="71">
        <f t="shared" si="1"/>
        <v>95.250572426707862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6552332.1799999997</v>
      </c>
      <c r="E71" s="79">
        <f t="shared" si="13"/>
        <v>6241112.6200000001</v>
      </c>
      <c r="F71" s="71">
        <f t="shared" si="1"/>
        <v>95.250247523317725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6552332.1799999997</v>
      </c>
      <c r="E73" s="192">
        <v>6241112.6200000001</v>
      </c>
      <c r="F73" s="71">
        <f t="shared" si="1"/>
        <v>95.250247523317725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78.72</v>
      </c>
      <c r="E80" s="192">
        <v>96.27</v>
      </c>
      <c r="F80" s="71">
        <f t="shared" si="1"/>
        <v>122.29420731707317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28306.080000000002</v>
      </c>
      <c r="E82" s="79">
        <f>SUM(E83:E85)-E86+E87</f>
        <v>55940.490000000005</v>
      </c>
      <c r="F82" s="71">
        <f t="shared" si="1"/>
        <v>197.6271175662614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15243.6</v>
      </c>
      <c r="E83" s="192">
        <v>32221.54</v>
      </c>
      <c r="F83" s="71">
        <f t="shared" si="1"/>
        <v>211.37749612952322</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240.21</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12822.27</v>
      </c>
      <c r="E87" s="192">
        <v>23718.95</v>
      </c>
      <c r="F87" s="71">
        <f t="shared" si="1"/>
        <v>184.98245630453889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1443737.8</v>
      </c>
      <c r="E147" s="79">
        <f t="shared" si="24"/>
        <v>1728250.96</v>
      </c>
      <c r="F147" s="71">
        <f t="shared" si="1"/>
        <v>119.70670574670829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79273.16</v>
      </c>
      <c r="E160" s="192">
        <v>48469.89</v>
      </c>
      <c r="F160" s="71">
        <f t="shared" si="1"/>
        <v>61.142876100813936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807990.34</v>
      </c>
      <c r="E161" s="192">
        <v>1288653.52</v>
      </c>
      <c r="F161" s="71">
        <f t="shared" si="1"/>
        <v>159.48872854098727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556474.30000000005</v>
      </c>
      <c r="E162" s="192">
        <v>391127.55</v>
      </c>
      <c r="F162" s="71">
        <f t="shared" si="1"/>
        <v>70.286723034648674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69100.53</v>
      </c>
      <c r="E171" s="79">
        <f t="shared" si="27"/>
        <v>69100.53</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69100.53</v>
      </c>
      <c r="E172" s="192">
        <v>69100.53</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10005898.660000002</v>
      </c>
      <c r="E176" s="79">
        <f>E177+E251</f>
        <v>12677801.35</v>
      </c>
      <c r="F176" s="71">
        <f t="shared" si="1"/>
        <v>126.70327554566695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551960.49</v>
      </c>
      <c r="E177" s="79">
        <f>E178+E197+E203+E219+E247+E248</f>
        <v>555438.78</v>
      </c>
      <c r="F177" s="71">
        <f t="shared" si="1"/>
        <v>100.63017010511024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548744.99</v>
      </c>
      <c r="E178" s="79">
        <f>SUM(E179:E181)+E185+E186+SUM(E194:E196)</f>
        <v>538831.92000000004</v>
      </c>
      <c r="F178" s="71">
        <f t="shared" si="1"/>
        <v>98.193501502400977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288751</v>
      </c>
      <c r="E179" s="192">
        <v>297963.14</v>
      </c>
      <c r="F179" s="71">
        <f t="shared" si="1"/>
        <v>103.19034046635336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207644.79</v>
      </c>
      <c r="E180" s="192">
        <v>149840.45000000001</v>
      </c>
      <c r="F180" s="71">
        <f t="shared" si="1"/>
        <v>72.161911695448751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451.41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451.41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52349.2</v>
      </c>
      <c r="E196" s="192">
        <v>90576.92</v>
      </c>
      <c r="F196" s="71">
        <f t="shared" si="1"/>
        <v>173.02445882649593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3215.5</v>
      </c>
      <c r="E197" s="79">
        <f>SUM(E198:E202)</f>
        <v>0.1</v>
      </c>
      <c r="F197" s="71">
        <f t="shared" si="1"/>
        <v>3.1099362463069507E-3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3215.5</v>
      </c>
      <c r="E199" s="192">
        <v>0.1</v>
      </c>
      <c r="F199" s="71">
        <f t="shared" ref="F199:F202" si="30">IF(D199&gt;0,IF(E199/D199&gt;=100,"&gt;&gt;100",E199/D199*100),"-")</f>
        <v>3.1099362463069507E-3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16606.759999999998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9453938.1700000018</v>
      </c>
      <c r="E251" s="79">
        <f>+E252+E255-E264+E274+E291</f>
        <v>12122362.57</v>
      </c>
      <c r="F251" s="71">
        <f t="shared" si="1"/>
        <v>128.22553259833725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1912343.35</v>
      </c>
      <c r="E252" s="79">
        <f>E253-E254</f>
        <v>4343977.7699999996</v>
      </c>
      <c r="F252" s="71">
        <f t="shared" si="1"/>
        <v>227.15469844889515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1912343.35</v>
      </c>
      <c r="E253" s="192">
        <v>4343977.7699999996</v>
      </c>
      <c r="F253" s="71">
        <f t="shared" si="1"/>
        <v>227.15469844889515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6126470.0300000003</v>
      </c>
      <c r="E255" s="79">
        <f>E256-E260</f>
        <v>6080374.8399999999</v>
      </c>
      <c r="F255" s="71">
        <f t="shared" si="1"/>
        <v>99.247606047621517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6288071.8600000003</v>
      </c>
      <c r="E256" s="79">
        <f>SUM(E257:E259)</f>
        <v>7127933.6100000003</v>
      </c>
      <c r="F256" s="71">
        <f t="shared" si="1"/>
        <v>113.35642735482352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6288071.8600000003</v>
      </c>
      <c r="E257" s="192">
        <v>7127933.6100000003</v>
      </c>
      <c r="F257" s="71">
        <f t="shared" si="1"/>
        <v>113.35642735482352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161601.82999999999</v>
      </c>
      <c r="E260" s="79">
        <f>SUM(E261:E263)</f>
        <v>1047558.77</v>
      </c>
      <c r="F260" s="71">
        <f t="shared" si="1"/>
        <v>648.23447234477487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161601.82999999999</v>
      </c>
      <c r="E262" s="192">
        <v>1047558.77</v>
      </c>
      <c r="F262" s="71">
        <f t="shared" si="1"/>
        <v>648.23447234477487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1415124.79</v>
      </c>
      <c r="E274" s="79">
        <f>SUM(E275:E277)+SUM(E286:E290)</f>
        <v>1698009.96</v>
      </c>
      <c r="F274" s="71">
        <f t="shared" si="1"/>
        <v>119.99012186056044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79273.16</v>
      </c>
      <c r="E287" s="192">
        <v>48469.89</v>
      </c>
      <c r="F287" s="71">
        <f t="shared" si="39"/>
        <v>61.142876100813936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779377.33</v>
      </c>
      <c r="E288" s="192">
        <v>1258412.52</v>
      </c>
      <c r="F288" s="71">
        <f t="shared" si="39"/>
        <v>161.46383421237053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556474.30000000005</v>
      </c>
      <c r="E289" s="192">
        <v>391127.55</v>
      </c>
      <c r="F289" s="71">
        <f t="shared" si="39"/>
        <v>70.286723034648674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1900400.39</v>
      </c>
      <c r="E297" s="79">
        <f t="shared" si="42"/>
        <v>19816695.489999998</v>
      </c>
      <c r="F297" s="71">
        <f t="shared" si="1"/>
        <v>1042.7642298052779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1900400.39</v>
      </c>
      <c r="E298" s="193">
        <v>19816695.489999998</v>
      </c>
      <c r="F298" s="75">
        <f t="shared" si="1"/>
        <v>1042.7642298052779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720151.71</v>
      </c>
      <c r="E302" s="192">
        <v>844051.02</v>
      </c>
      <c r="F302" s="71">
        <f t="shared" si="43"/>
        <v>117.20461234480719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723586.09</v>
      </c>
      <c r="E303" s="192">
        <v>884199.94</v>
      </c>
      <c r="F303" s="71">
        <f t="shared" si="43"/>
        <v>122.19692338198485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898.8</v>
      </c>
      <c r="E308" s="192">
        <v>20071.66</v>
      </c>
      <c r="F308" s="71">
        <f t="shared" si="43"/>
        <v>2233.1619937694704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11923.47</v>
      </c>
      <c r="E311" s="192">
        <v>3647.29</v>
      </c>
      <c r="F311" s="71">
        <f t="shared" si="43"/>
        <v>30.589165737826324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11181.08</v>
      </c>
      <c r="E336" s="192">
        <v>15870.08</v>
      </c>
      <c r="F336" s="71">
        <f t="shared" si="43"/>
        <v>141.93691485974523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537563.91</v>
      </c>
      <c r="E337" s="192">
        <v>522961.84</v>
      </c>
      <c r="F337" s="71">
        <f t="shared" si="43"/>
        <v>97.28365879324005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3215.5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19367.86</v>
      </c>
      <c r="E344" s="192">
        <v>9186.7199999999993</v>
      </c>
      <c r="F344" s="71">
        <f t="shared" si="43"/>
        <v>47.432808787341493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1583.24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15023.52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134295.01</v>
      </c>
      <c r="E387" s="192">
        <v>3520</v>
      </c>
      <c r="F387" s="71">
        <f t="shared" si="44"/>
        <v>2.621095154615201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1594962.79</v>
      </c>
      <c r="E391" s="288">
        <v>6087791.5099999998</v>
      </c>
      <c r="F391" s="263">
        <f t="shared" si="44"/>
        <v>381.68862296781231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159152.69</v>
      </c>
      <c r="E392" s="288">
        <v>159152.69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13384468.24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171249.61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11989.9</v>
      </c>
      <c r="E397" s="284">
        <v>10513.44</v>
      </c>
      <c r="F397" s="289">
        <f t="shared" si="44"/>
        <v>87.685802216865866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5549628.6200000001</v>
      </c>
      <c r="E89" s="60">
        <f t="shared" si="17"/>
        <v>9010869.7200000007</v>
      </c>
      <c r="F89" s="45">
        <f t="shared" si="1"/>
        <v>162.36887793763756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5549628.6200000001</v>
      </c>
      <c r="E104" s="194">
        <v>9010869.7200000007</v>
      </c>
      <c r="F104" s="45">
        <f t="shared" si="1"/>
        <v>162.36887793763756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5549628.6200000001</v>
      </c>
      <c r="E141" s="81">
        <f t="shared" si="28"/>
        <v>9010869.7200000007</v>
      </c>
      <c r="F141" s="61">
        <f t="shared" si="1"/>
        <v>162.36887793763756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4"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256345.05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253977.37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253977.37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1893.43</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252083.94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2367.6800000000003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2294.6800000000003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2050.0500000000002</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244.63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73</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73</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551960.49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9240270.620000001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6858089.3900000006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3571743.95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1937387.44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6518.58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1342439.42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2362414.52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19766.71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9236792.3300000001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6859458.4699999997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3562531.81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1995191.78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6067.17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1295667.71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2365629.92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11703.94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555438.78000000119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15870.18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15870.08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15870.08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15870.08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539568.6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522961.84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16606.759999999998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32344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ZZJZZV Varaždin</cp:lastModifiedBy>
  <cp:lastPrinted>2025-11-26T12:43:51Z</cp:lastPrinted>
  <dcterms:created xsi:type="dcterms:W3CDTF">2022-04-01T05:14:30Z</dcterms:created>
  <dcterms:modified xsi:type="dcterms:W3CDTF">2026-01-28T06:14:26Z</dcterms:modified>
</cp:coreProperties>
</file>